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05" windowWidth="19410" windowHeight="11010" tabRatio="343" activeTab="4"/>
  </bookViews>
  <sheets>
    <sheet name="PL TỔNG HỢP" sheetId="5" r:id="rId1"/>
    <sheet name="PL01-CT NTM" sheetId="7" r:id="rId2"/>
    <sheet name="PL02-DTTS" sheetId="6" r:id="rId3"/>
    <sheet name="PL03-GNBV" sheetId="3" r:id="rId4"/>
    <sheet name="PL04-Phân bổ lại" sheetId="4" r:id="rId5"/>
  </sheets>
  <definedNames>
    <definedName name="_xlnm._FilterDatabase" localSheetId="1" hidden="1">'PL01-CT NTM'!$B$5:$B$14</definedName>
    <definedName name="_xlnm._FilterDatabase" localSheetId="2" hidden="1">'PL02-DTTS'!$B$5:$B$16</definedName>
    <definedName name="_xlnm._FilterDatabase" localSheetId="3" hidden="1">'PL03-GNBV'!$B$5:$B$50</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6" l="1"/>
  <c r="AC26" i="6"/>
  <c r="AB26" i="6"/>
  <c r="AA26" i="6"/>
  <c r="Z26" i="6"/>
  <c r="X26" i="6" s="1"/>
  <c r="Y26" i="6"/>
  <c r="Q26" i="6"/>
  <c r="J26" i="6"/>
  <c r="AD25" i="6"/>
  <c r="AD24" i="6" s="1"/>
  <c r="AC25" i="6"/>
  <c r="AC24" i="6" s="1"/>
  <c r="AB25" i="6"/>
  <c r="AB24" i="6" s="1"/>
  <c r="AA25" i="6"/>
  <c r="AA24" i="6" s="1"/>
  <c r="Z25" i="6"/>
  <c r="Y25" i="6"/>
  <c r="Y24" i="6" s="1"/>
  <c r="Q25" i="6"/>
  <c r="Q24" i="6" s="1"/>
  <c r="J25" i="6"/>
  <c r="Z24" i="6"/>
  <c r="W24" i="6"/>
  <c r="W19" i="6" s="1"/>
  <c r="V24" i="6"/>
  <c r="V19" i="6" s="1"/>
  <c r="U24" i="6"/>
  <c r="U19" i="6" s="1"/>
  <c r="T24" i="6"/>
  <c r="T19" i="6" s="1"/>
  <c r="S24" i="6"/>
  <c r="R24" i="6"/>
  <c r="P24" i="6"/>
  <c r="P19" i="6" s="1"/>
  <c r="O24" i="6"/>
  <c r="O19" i="6" s="1"/>
  <c r="N24" i="6"/>
  <c r="M24" i="6"/>
  <c r="L24" i="6"/>
  <c r="K24" i="6"/>
  <c r="J24" i="6"/>
  <c r="AD23" i="6"/>
  <c r="AC23" i="6"/>
  <c r="AB23" i="6"/>
  <c r="AA23" i="6"/>
  <c r="Z23" i="6"/>
  <c r="Y23" i="6"/>
  <c r="Q23" i="6"/>
  <c r="J23" i="6"/>
  <c r="AD22" i="6"/>
  <c r="AC22" i="6"/>
  <c r="AB22" i="6"/>
  <c r="AA22" i="6"/>
  <c r="Z22" i="6"/>
  <c r="Y22" i="6"/>
  <c r="Q22" i="6"/>
  <c r="J22" i="6"/>
  <c r="AD21" i="6"/>
  <c r="AC21" i="6"/>
  <c r="Y21" i="6"/>
  <c r="S21" i="6"/>
  <c r="R21" i="6"/>
  <c r="O21" i="6"/>
  <c r="N21" i="6"/>
  <c r="AB21" i="6" s="1"/>
  <c r="M21" i="6"/>
  <c r="AA21" i="6" s="1"/>
  <c r="L21" i="6"/>
  <c r="K21" i="6"/>
  <c r="AD20" i="6"/>
  <c r="AC20" i="6"/>
  <c r="AB20" i="6"/>
  <c r="AA20" i="6"/>
  <c r="Z20" i="6"/>
  <c r="Y20" i="6"/>
  <c r="Q20" i="6"/>
  <c r="J20" i="6"/>
  <c r="R19" i="6"/>
  <c r="L19" i="6"/>
  <c r="AD18" i="7"/>
  <c r="AC18" i="7"/>
  <c r="AB18" i="7"/>
  <c r="AA18" i="7"/>
  <c r="Z18" i="7"/>
  <c r="X18" i="7" s="1"/>
  <c r="Y18" i="7"/>
  <c r="Q18" i="7"/>
  <c r="J18" i="7"/>
  <c r="AD17" i="7"/>
  <c r="AC17" i="7"/>
  <c r="AB17" i="7"/>
  <c r="AA17" i="7"/>
  <c r="Z17" i="7"/>
  <c r="Y17" i="7"/>
  <c r="Q17" i="7"/>
  <c r="J17" i="7"/>
  <c r="AD16" i="7"/>
  <c r="AC16" i="7"/>
  <c r="AB16" i="7"/>
  <c r="AB15" i="7" s="1"/>
  <c r="AA16" i="7"/>
  <c r="AA15" i="7" s="1"/>
  <c r="Z16" i="7"/>
  <c r="Y16" i="7"/>
  <c r="Y15" i="7" s="1"/>
  <c r="Q16" i="7"/>
  <c r="J16" i="7"/>
  <c r="J15" i="7" s="1"/>
  <c r="AD15" i="7"/>
  <c r="W15" i="7"/>
  <c r="V15" i="7"/>
  <c r="U15" i="7"/>
  <c r="T15" i="7"/>
  <c r="S15" i="7"/>
  <c r="R15" i="7"/>
  <c r="Q15" i="7"/>
  <c r="P15" i="7"/>
  <c r="O15" i="7"/>
  <c r="N15" i="7"/>
  <c r="M15" i="7"/>
  <c r="L15" i="7"/>
  <c r="K15" i="7"/>
  <c r="X17" i="7" l="1"/>
  <c r="AC15" i="7"/>
  <c r="K19" i="6"/>
  <c r="X20" i="6"/>
  <c r="Y19" i="6"/>
  <c r="AB19" i="6"/>
  <c r="X22" i="6"/>
  <c r="M19" i="6"/>
  <c r="Q21" i="6"/>
  <c r="Q19" i="6" s="1"/>
  <c r="N19" i="6"/>
  <c r="X23" i="6"/>
  <c r="X16" i="7"/>
  <c r="X15" i="7" s="1"/>
  <c r="J21" i="6"/>
  <c r="AD19" i="6"/>
  <c r="J19" i="6"/>
  <c r="AC19" i="6"/>
  <c r="S19" i="6"/>
  <c r="X25" i="6"/>
  <c r="X24" i="6" s="1"/>
  <c r="AA19" i="6"/>
  <c r="Z21" i="6"/>
  <c r="Z15" i="7"/>
  <c r="A3" i="3"/>
  <c r="G18" i="5"/>
  <c r="F18" i="5"/>
  <c r="P18" i="5" s="1"/>
  <c r="F17" i="5"/>
  <c r="F16" i="5" s="1"/>
  <c r="F15" i="5"/>
  <c r="P15" i="5" s="1"/>
  <c r="F14" i="5"/>
  <c r="P14" i="5" s="1"/>
  <c r="P13" i="5" s="1"/>
  <c r="E14" i="5"/>
  <c r="O14" i="5" s="1"/>
  <c r="D14" i="5"/>
  <c r="S35" i="4"/>
  <c r="E35" i="4"/>
  <c r="I35" i="4"/>
  <c r="H35" i="4"/>
  <c r="H30" i="4"/>
  <c r="I30" i="4"/>
  <c r="G17" i="5" s="1"/>
  <c r="O54" i="3"/>
  <c r="O39" i="3"/>
  <c r="P39" i="3"/>
  <c r="R39" i="3"/>
  <c r="S39" i="3"/>
  <c r="T39" i="3"/>
  <c r="U39" i="3"/>
  <c r="V39" i="3"/>
  <c r="W39" i="3"/>
  <c r="O25" i="3"/>
  <c r="P25" i="3"/>
  <c r="R25" i="3"/>
  <c r="S25" i="3"/>
  <c r="T25" i="3"/>
  <c r="U25" i="3"/>
  <c r="V25" i="3"/>
  <c r="W25" i="3"/>
  <c r="O11" i="3"/>
  <c r="P11" i="3"/>
  <c r="J13" i="3"/>
  <c r="O11" i="6"/>
  <c r="E10" i="5"/>
  <c r="F10" i="5"/>
  <c r="G10" i="5"/>
  <c r="K9" i="5"/>
  <c r="P10" i="5"/>
  <c r="V11" i="4"/>
  <c r="V12" i="4"/>
  <c r="V14" i="4"/>
  <c r="V13" i="4" s="1"/>
  <c r="D12" i="5"/>
  <c r="C12" i="5" s="1"/>
  <c r="P17" i="5" l="1"/>
  <c r="P16" i="5" s="1"/>
  <c r="P9" i="5" s="1"/>
  <c r="F13" i="5"/>
  <c r="F9" i="5" s="1"/>
  <c r="Z19" i="6"/>
  <c r="X21" i="6"/>
  <c r="X19" i="6" s="1"/>
  <c r="A3" i="4" l="1"/>
  <c r="A3" i="6"/>
  <c r="A3" i="7"/>
  <c r="J18" i="6" l="1"/>
  <c r="J17" i="6"/>
  <c r="I15" i="5" l="1"/>
  <c r="D15" i="5"/>
  <c r="O10" i="5"/>
  <c r="Q10" i="5"/>
  <c r="J10" i="5"/>
  <c r="L10" i="5"/>
  <c r="I11" i="5"/>
  <c r="H11" i="5" s="1"/>
  <c r="I12" i="5"/>
  <c r="H12" i="5" s="1"/>
  <c r="D11" i="5"/>
  <c r="D10" i="5" s="1"/>
  <c r="U24" i="4"/>
  <c r="D25" i="4"/>
  <c r="D24" i="4" s="1"/>
  <c r="E25" i="4"/>
  <c r="E24" i="4" s="1"/>
  <c r="F25" i="4"/>
  <c r="F24" i="4" s="1"/>
  <c r="G25" i="4"/>
  <c r="G24" i="4" s="1"/>
  <c r="H25" i="4"/>
  <c r="H24" i="4" s="1"/>
  <c r="I25" i="4"/>
  <c r="I24" i="4" s="1"/>
  <c r="K25" i="4"/>
  <c r="K24" i="4" s="1"/>
  <c r="L25" i="4"/>
  <c r="L24" i="4" s="1"/>
  <c r="M25" i="4"/>
  <c r="M24" i="4" s="1"/>
  <c r="N25" i="4"/>
  <c r="N24" i="4" s="1"/>
  <c r="O25" i="4"/>
  <c r="O24" i="4" s="1"/>
  <c r="P25" i="4"/>
  <c r="P24" i="4" s="1"/>
  <c r="S25" i="4"/>
  <c r="S24" i="4" s="1"/>
  <c r="U25" i="4"/>
  <c r="V25" i="4"/>
  <c r="V24" i="4" s="1"/>
  <c r="W25" i="4"/>
  <c r="W24" i="4" s="1"/>
  <c r="T26" i="4"/>
  <c r="R26" i="4"/>
  <c r="R25" i="4" s="1"/>
  <c r="R24" i="4" s="1"/>
  <c r="J26" i="4"/>
  <c r="J25" i="4" s="1"/>
  <c r="J24" i="4" s="1"/>
  <c r="C26" i="4"/>
  <c r="C25" i="4" s="1"/>
  <c r="C24" i="4" s="1"/>
  <c r="D11" i="4"/>
  <c r="E11" i="4"/>
  <c r="F11" i="4"/>
  <c r="G11" i="4"/>
  <c r="H11" i="4"/>
  <c r="I11" i="4"/>
  <c r="K11" i="4"/>
  <c r="L11" i="4"/>
  <c r="M11" i="4"/>
  <c r="N11" i="4"/>
  <c r="O11" i="4"/>
  <c r="P11" i="4"/>
  <c r="R11" i="4"/>
  <c r="S11" i="4"/>
  <c r="T11" i="4"/>
  <c r="U11" i="4"/>
  <c r="W11" i="4"/>
  <c r="R12" i="4"/>
  <c r="Q12" i="4" s="1"/>
  <c r="Q11" i="4" s="1"/>
  <c r="J12" i="4"/>
  <c r="J11" i="4" s="1"/>
  <c r="C12" i="4"/>
  <c r="C11" i="4" s="1"/>
  <c r="D13" i="4"/>
  <c r="E13" i="4"/>
  <c r="F13" i="4"/>
  <c r="G13" i="4"/>
  <c r="H13" i="4"/>
  <c r="I13" i="4"/>
  <c r="K13" i="4"/>
  <c r="L13" i="4"/>
  <c r="M13" i="4"/>
  <c r="N13" i="4"/>
  <c r="O13" i="4"/>
  <c r="P13" i="4"/>
  <c r="S13" i="4"/>
  <c r="T13" i="4"/>
  <c r="U13" i="4"/>
  <c r="W13" i="4"/>
  <c r="R14" i="4"/>
  <c r="Q14" i="4" s="1"/>
  <c r="Q13" i="4" s="1"/>
  <c r="J14" i="4"/>
  <c r="J13" i="4" s="1"/>
  <c r="C14" i="4"/>
  <c r="C13" i="4" s="1"/>
  <c r="D15" i="4"/>
  <c r="E15" i="4"/>
  <c r="F15" i="4"/>
  <c r="G15" i="4"/>
  <c r="H15" i="4"/>
  <c r="I15" i="4"/>
  <c r="K15" i="4"/>
  <c r="L15" i="4"/>
  <c r="M15" i="4"/>
  <c r="N15" i="4"/>
  <c r="O15" i="4"/>
  <c r="P15" i="4"/>
  <c r="S16" i="4"/>
  <c r="S15" i="4" s="1"/>
  <c r="T16" i="4"/>
  <c r="T15" i="4" s="1"/>
  <c r="U16" i="4"/>
  <c r="U15" i="4" s="1"/>
  <c r="V16" i="4"/>
  <c r="V15" i="4" s="1"/>
  <c r="W16" i="4"/>
  <c r="W15" i="4" s="1"/>
  <c r="R16" i="4"/>
  <c r="R15" i="4" s="1"/>
  <c r="C16" i="4"/>
  <c r="C15" i="4" s="1"/>
  <c r="J16" i="4"/>
  <c r="J15" i="4" s="1"/>
  <c r="N14" i="6"/>
  <c r="O14" i="6"/>
  <c r="O9" i="6" s="1"/>
  <c r="O8" i="6" s="1"/>
  <c r="P14" i="6"/>
  <c r="P9" i="6" s="1"/>
  <c r="P8" i="6" s="1"/>
  <c r="R14" i="6"/>
  <c r="S14" i="6"/>
  <c r="T14" i="6"/>
  <c r="T9" i="6" s="1"/>
  <c r="T8" i="6" s="1"/>
  <c r="U14" i="6"/>
  <c r="V14" i="6"/>
  <c r="V9" i="6" s="1"/>
  <c r="V8" i="6" s="1"/>
  <c r="W14" i="6"/>
  <c r="W9" i="6" s="1"/>
  <c r="W8" i="6" s="1"/>
  <c r="AB14" i="6"/>
  <c r="M14" i="6"/>
  <c r="U9" i="6"/>
  <c r="U8" i="6" s="1"/>
  <c r="Y15" i="6"/>
  <c r="Y14" i="6" s="1"/>
  <c r="Z15" i="6"/>
  <c r="Z14" i="6" s="1"/>
  <c r="AA15" i="6"/>
  <c r="AA14" i="6" s="1"/>
  <c r="AB15" i="6"/>
  <c r="AC15" i="6"/>
  <c r="AC14" i="6" s="1"/>
  <c r="AD15" i="6"/>
  <c r="AD14" i="6" s="1"/>
  <c r="Q15" i="6"/>
  <c r="Q14" i="6" s="1"/>
  <c r="K14" i="6"/>
  <c r="L14" i="6"/>
  <c r="J15" i="6"/>
  <c r="J14" i="6" s="1"/>
  <c r="K11" i="7"/>
  <c r="K8" i="7" s="1"/>
  <c r="L11" i="7"/>
  <c r="L8" i="7" s="1"/>
  <c r="M11" i="7"/>
  <c r="M8" i="7" s="1"/>
  <c r="N11" i="7"/>
  <c r="N8" i="7" s="1"/>
  <c r="O11" i="7"/>
  <c r="O8" i="7" s="1"/>
  <c r="P11" i="7"/>
  <c r="P8" i="7" s="1"/>
  <c r="R11" i="7"/>
  <c r="R8" i="7" s="1"/>
  <c r="S11" i="7"/>
  <c r="S8" i="7" s="1"/>
  <c r="T11" i="7"/>
  <c r="T8" i="7" s="1"/>
  <c r="U11" i="7"/>
  <c r="U8" i="7" s="1"/>
  <c r="V11" i="7"/>
  <c r="V8" i="7" s="1"/>
  <c r="W11" i="7"/>
  <c r="W8" i="7" s="1"/>
  <c r="AD14" i="7"/>
  <c r="AC14" i="7"/>
  <c r="AB14" i="7"/>
  <c r="AA14" i="7"/>
  <c r="Z14" i="7"/>
  <c r="Y14" i="7"/>
  <c r="Q14" i="7"/>
  <c r="J14" i="7"/>
  <c r="AD13" i="7"/>
  <c r="AC13" i="7"/>
  <c r="AA13" i="7"/>
  <c r="Q13" i="7"/>
  <c r="AB13" i="7"/>
  <c r="J13" i="7"/>
  <c r="AD12" i="7"/>
  <c r="AC12" i="7"/>
  <c r="AB12" i="7"/>
  <c r="AB11" i="7" s="1"/>
  <c r="AB8" i="7" s="1"/>
  <c r="AA12" i="7"/>
  <c r="Z12" i="7"/>
  <c r="Y12" i="7"/>
  <c r="Q12" i="7"/>
  <c r="J12" i="7"/>
  <c r="J18" i="5"/>
  <c r="J16" i="5" s="1"/>
  <c r="Q17" i="5"/>
  <c r="E18" i="5"/>
  <c r="E17" i="5"/>
  <c r="O17" i="5" s="1"/>
  <c r="D18" i="5"/>
  <c r="N18" i="5" s="1"/>
  <c r="D17" i="5"/>
  <c r="J13" i="5"/>
  <c r="L13" i="5"/>
  <c r="H15" i="5"/>
  <c r="H13" i="5" s="1"/>
  <c r="G15" i="5"/>
  <c r="Q15" i="5" s="1"/>
  <c r="E15" i="5"/>
  <c r="O15" i="5" s="1"/>
  <c r="G14" i="5"/>
  <c r="AD11" i="7" l="1"/>
  <c r="AD8" i="7" s="1"/>
  <c r="Q11" i="7"/>
  <c r="Q8" i="7" s="1"/>
  <c r="AA11" i="7"/>
  <c r="AA8" i="7" s="1"/>
  <c r="Q26" i="4"/>
  <c r="Q25" i="4" s="1"/>
  <c r="Q24" i="4" s="1"/>
  <c r="Q14" i="5"/>
  <c r="C14" i="5"/>
  <c r="AC11" i="7"/>
  <c r="AC8" i="7" s="1"/>
  <c r="J11" i="7"/>
  <c r="J8" i="7" s="1"/>
  <c r="N12" i="5"/>
  <c r="M12" i="5" s="1"/>
  <c r="J9" i="5"/>
  <c r="I10" i="5"/>
  <c r="N11" i="5"/>
  <c r="M11" i="5" s="1"/>
  <c r="M10" i="5" s="1"/>
  <c r="X14" i="7"/>
  <c r="O10" i="4"/>
  <c r="C11" i="5"/>
  <c r="C10" i="5" s="1"/>
  <c r="N10" i="4"/>
  <c r="T25" i="4"/>
  <c r="T24" i="4" s="1"/>
  <c r="X15" i="6"/>
  <c r="X14" i="6" s="1"/>
  <c r="H10" i="5"/>
  <c r="M10" i="4"/>
  <c r="W10" i="4"/>
  <c r="V10" i="4"/>
  <c r="I10" i="4"/>
  <c r="F10" i="4"/>
  <c r="H10" i="4"/>
  <c r="S10" i="4"/>
  <c r="G10" i="4"/>
  <c r="J10" i="4"/>
  <c r="U10" i="4"/>
  <c r="R13" i="4"/>
  <c r="R10" i="4" s="1"/>
  <c r="E10" i="4"/>
  <c r="P10" i="4"/>
  <c r="D10" i="4"/>
  <c r="K10" i="4"/>
  <c r="E13" i="5"/>
  <c r="L10" i="4"/>
  <c r="T10" i="4"/>
  <c r="C10" i="4"/>
  <c r="N15" i="5"/>
  <c r="M15" i="5" s="1"/>
  <c r="Q16" i="4"/>
  <c r="Q15" i="4" s="1"/>
  <c r="Q10" i="4" s="1"/>
  <c r="E16" i="5"/>
  <c r="G16" i="5"/>
  <c r="I13" i="5"/>
  <c r="D13" i="5"/>
  <c r="D9" i="5" s="1"/>
  <c r="Q13" i="5"/>
  <c r="N14" i="5"/>
  <c r="O18" i="5"/>
  <c r="O16" i="5" s="1"/>
  <c r="C15" i="5"/>
  <c r="O13" i="5"/>
  <c r="D16" i="5"/>
  <c r="G13" i="5"/>
  <c r="Y13" i="7"/>
  <c r="Y11" i="7" s="1"/>
  <c r="Y8" i="7" s="1"/>
  <c r="Z13" i="7"/>
  <c r="Z11" i="7" s="1"/>
  <c r="Z8" i="7" s="1"/>
  <c r="X12" i="7"/>
  <c r="O29" i="4"/>
  <c r="P29" i="4"/>
  <c r="C49" i="4"/>
  <c r="R36" i="4"/>
  <c r="D33" i="4"/>
  <c r="E33" i="4"/>
  <c r="F33" i="4"/>
  <c r="G33" i="4"/>
  <c r="H33" i="4"/>
  <c r="H32" i="4" s="1"/>
  <c r="I33" i="4"/>
  <c r="I32" i="4" s="1"/>
  <c r="J33" i="4"/>
  <c r="K33" i="4"/>
  <c r="L33" i="4"/>
  <c r="M33" i="4"/>
  <c r="N33" i="4"/>
  <c r="O33" i="4"/>
  <c r="P33" i="4"/>
  <c r="R34" i="4"/>
  <c r="R33" i="4" s="1"/>
  <c r="S34" i="4"/>
  <c r="S33" i="4" s="1"/>
  <c r="T34" i="4"/>
  <c r="T33" i="4" s="1"/>
  <c r="U34" i="4"/>
  <c r="U33" i="4" s="1"/>
  <c r="V34" i="4"/>
  <c r="V33" i="4" s="1"/>
  <c r="W34" i="4"/>
  <c r="W33" i="4" s="1"/>
  <c r="C34" i="4"/>
  <c r="Q34" i="4" s="1"/>
  <c r="Q33" i="4" s="1"/>
  <c r="D30" i="4"/>
  <c r="E30" i="4"/>
  <c r="F30" i="4"/>
  <c r="G30" i="4"/>
  <c r="L64" i="3"/>
  <c r="M64" i="3"/>
  <c r="N64" i="3"/>
  <c r="O64" i="3"/>
  <c r="P64" i="3"/>
  <c r="R64" i="3"/>
  <c r="S64" i="3"/>
  <c r="T64" i="3"/>
  <c r="U64" i="3"/>
  <c r="V64" i="3"/>
  <c r="W64" i="3"/>
  <c r="K64" i="3"/>
  <c r="L63" i="3"/>
  <c r="L62" i="3" s="1"/>
  <c r="M63" i="3"/>
  <c r="N63" i="3"/>
  <c r="O63" i="3"/>
  <c r="P63" i="3"/>
  <c r="R63" i="3"/>
  <c r="R62" i="3" s="1"/>
  <c r="S63" i="3"/>
  <c r="S62" i="3" s="1"/>
  <c r="T63" i="3"/>
  <c r="T62" i="3" s="1"/>
  <c r="U63" i="3"/>
  <c r="U62" i="3" s="1"/>
  <c r="V63" i="3"/>
  <c r="W63" i="3"/>
  <c r="K63" i="3"/>
  <c r="L61" i="3"/>
  <c r="M61" i="3"/>
  <c r="N61" i="3"/>
  <c r="O61" i="3"/>
  <c r="P61" i="3"/>
  <c r="R61" i="3"/>
  <c r="S61" i="3"/>
  <c r="T61" i="3"/>
  <c r="U61" i="3"/>
  <c r="V61" i="3"/>
  <c r="W61" i="3"/>
  <c r="K61" i="3"/>
  <c r="L60" i="3"/>
  <c r="L59" i="3" s="1"/>
  <c r="M60" i="3"/>
  <c r="N60" i="3"/>
  <c r="O60" i="3"/>
  <c r="P60" i="3"/>
  <c r="R60" i="3"/>
  <c r="R59" i="3" s="1"/>
  <c r="S60" i="3"/>
  <c r="S59" i="3" s="1"/>
  <c r="T60" i="3"/>
  <c r="T59" i="3" s="1"/>
  <c r="U60" i="3"/>
  <c r="U59" i="3" s="1"/>
  <c r="V60" i="3"/>
  <c r="W60" i="3"/>
  <c r="K60" i="3"/>
  <c r="L58" i="3"/>
  <c r="M58" i="3"/>
  <c r="N58" i="3"/>
  <c r="O58" i="3"/>
  <c r="P58" i="3"/>
  <c r="R58" i="3"/>
  <c r="S58" i="3"/>
  <c r="T58" i="3"/>
  <c r="U58" i="3"/>
  <c r="V58" i="3"/>
  <c r="W58" i="3"/>
  <c r="K58" i="3"/>
  <c r="L57" i="3"/>
  <c r="L56" i="3" s="1"/>
  <c r="M57" i="3"/>
  <c r="N57" i="3"/>
  <c r="O57" i="3"/>
  <c r="P57" i="3"/>
  <c r="R57" i="3"/>
  <c r="R56" i="3" s="1"/>
  <c r="S57" i="3"/>
  <c r="S56" i="3" s="1"/>
  <c r="T57" i="3"/>
  <c r="T56" i="3" s="1"/>
  <c r="U57" i="3"/>
  <c r="U56" i="3" s="1"/>
  <c r="V57" i="3"/>
  <c r="W57" i="3"/>
  <c r="K57" i="3"/>
  <c r="L55" i="3"/>
  <c r="M55" i="3"/>
  <c r="N55" i="3"/>
  <c r="O55" i="3"/>
  <c r="P55" i="3"/>
  <c r="R55" i="3"/>
  <c r="S55" i="3"/>
  <c r="T55" i="3"/>
  <c r="U55" i="3"/>
  <c r="V55" i="3"/>
  <c r="W55" i="3"/>
  <c r="K55" i="3"/>
  <c r="L54" i="3"/>
  <c r="L53" i="3" s="1"/>
  <c r="M54" i="3"/>
  <c r="N54" i="3"/>
  <c r="P54" i="3"/>
  <c r="R54" i="3"/>
  <c r="R53" i="3" s="1"/>
  <c r="S54" i="3"/>
  <c r="T54" i="3"/>
  <c r="T53" i="3" s="1"/>
  <c r="U54" i="3"/>
  <c r="U53" i="3" s="1"/>
  <c r="V54" i="3"/>
  <c r="V53" i="3" s="1"/>
  <c r="W54" i="3"/>
  <c r="K54" i="3"/>
  <c r="K53" i="3" s="1"/>
  <c r="L52" i="3"/>
  <c r="M52" i="3"/>
  <c r="N52" i="3"/>
  <c r="O52" i="3"/>
  <c r="P52" i="3"/>
  <c r="R52" i="3"/>
  <c r="R51" i="3" s="1"/>
  <c r="S52" i="3"/>
  <c r="T52" i="3"/>
  <c r="U52" i="3"/>
  <c r="V52" i="3"/>
  <c r="W52" i="3"/>
  <c r="AE52" i="3"/>
  <c r="AE51" i="3" s="1"/>
  <c r="K52" i="3"/>
  <c r="D27" i="4"/>
  <c r="E27" i="4"/>
  <c r="F27" i="4"/>
  <c r="G27" i="4"/>
  <c r="H27" i="4"/>
  <c r="I27" i="4"/>
  <c r="K27" i="4"/>
  <c r="L27" i="4"/>
  <c r="M27" i="4"/>
  <c r="N27" i="4"/>
  <c r="O27" i="4"/>
  <c r="P27" i="4"/>
  <c r="S28" i="4"/>
  <c r="S27" i="4" s="1"/>
  <c r="T28" i="4"/>
  <c r="T27" i="4" s="1"/>
  <c r="U28" i="4"/>
  <c r="U27" i="4" s="1"/>
  <c r="V28" i="4"/>
  <c r="V27" i="4" s="1"/>
  <c r="W28" i="4"/>
  <c r="W27" i="4" s="1"/>
  <c r="R28" i="4"/>
  <c r="R27" i="4" s="1"/>
  <c r="J28" i="4"/>
  <c r="J27" i="4" s="1"/>
  <c r="C28" i="4"/>
  <c r="C27" i="4" s="1"/>
  <c r="D22" i="4"/>
  <c r="D20" i="4" s="1"/>
  <c r="E22" i="4"/>
  <c r="E20" i="4" s="1"/>
  <c r="F22" i="4"/>
  <c r="F20" i="4" s="1"/>
  <c r="G22" i="4"/>
  <c r="G20" i="4" s="1"/>
  <c r="H22" i="4"/>
  <c r="H20" i="4" s="1"/>
  <c r="I22" i="4"/>
  <c r="I20" i="4" s="1"/>
  <c r="K22" i="4"/>
  <c r="K20" i="4" s="1"/>
  <c r="L22" i="4"/>
  <c r="L20" i="4" s="1"/>
  <c r="M22" i="4"/>
  <c r="M20" i="4" s="1"/>
  <c r="N22" i="4"/>
  <c r="N20" i="4" s="1"/>
  <c r="O22" i="4"/>
  <c r="O20" i="4" s="1"/>
  <c r="P22" i="4"/>
  <c r="P20" i="4" s="1"/>
  <c r="R23" i="4"/>
  <c r="R22" i="4" s="1"/>
  <c r="R20" i="4" s="1"/>
  <c r="S23" i="4"/>
  <c r="S22" i="4" s="1"/>
  <c r="S20" i="4" s="1"/>
  <c r="T23" i="4"/>
  <c r="T22" i="4" s="1"/>
  <c r="T20" i="4" s="1"/>
  <c r="U23" i="4"/>
  <c r="U22" i="4" s="1"/>
  <c r="U20" i="4" s="1"/>
  <c r="V23" i="4"/>
  <c r="V22" i="4" s="1"/>
  <c r="V20" i="4" s="1"/>
  <c r="W23" i="4"/>
  <c r="W22" i="4" s="1"/>
  <c r="W20" i="4" s="1"/>
  <c r="J23" i="4"/>
  <c r="J22" i="4" s="1"/>
  <c r="J20" i="4" s="1"/>
  <c r="C23" i="4"/>
  <c r="C22" i="4" s="1"/>
  <c r="C20" i="4" s="1"/>
  <c r="D18" i="4"/>
  <c r="D17" i="4" s="1"/>
  <c r="E18" i="4"/>
  <c r="F18" i="4"/>
  <c r="G18" i="4"/>
  <c r="G17" i="4" s="1"/>
  <c r="H18" i="4"/>
  <c r="I18" i="4"/>
  <c r="I17" i="4" s="1"/>
  <c r="K18" i="4"/>
  <c r="K17" i="4" s="1"/>
  <c r="L18" i="4"/>
  <c r="L17" i="4" s="1"/>
  <c r="M18" i="4"/>
  <c r="M17" i="4" s="1"/>
  <c r="N18" i="4"/>
  <c r="O18" i="4"/>
  <c r="P18" i="4"/>
  <c r="P17" i="4" s="1"/>
  <c r="P9" i="4" s="1"/>
  <c r="S19" i="4"/>
  <c r="S18" i="4" s="1"/>
  <c r="S17" i="4" s="1"/>
  <c r="T19" i="4"/>
  <c r="T18" i="4" s="1"/>
  <c r="U19" i="4"/>
  <c r="U18" i="4" s="1"/>
  <c r="V19" i="4"/>
  <c r="V18" i="4" s="1"/>
  <c r="W19" i="4"/>
  <c r="W18" i="4" s="1"/>
  <c r="W17" i="4" s="1"/>
  <c r="R19" i="4"/>
  <c r="R18" i="4" s="1"/>
  <c r="J19" i="4"/>
  <c r="J18" i="4" s="1"/>
  <c r="C19" i="4"/>
  <c r="C18" i="4" s="1"/>
  <c r="O37" i="3"/>
  <c r="P37" i="3"/>
  <c r="T37" i="3"/>
  <c r="U37" i="3"/>
  <c r="V37" i="3"/>
  <c r="W37" i="3"/>
  <c r="Z41" i="3"/>
  <c r="AB41" i="3"/>
  <c r="O17" i="4" l="1"/>
  <c r="S53" i="3"/>
  <c r="H17" i="4"/>
  <c r="P56" i="3"/>
  <c r="P51" i="3" s="1"/>
  <c r="P59" i="3"/>
  <c r="P62" i="3"/>
  <c r="P53" i="3"/>
  <c r="K56" i="3"/>
  <c r="O56" i="3"/>
  <c r="K59" i="3"/>
  <c r="O59" i="3"/>
  <c r="K62" i="3"/>
  <c r="K51" i="3" s="1"/>
  <c r="O62" i="3"/>
  <c r="J17" i="4"/>
  <c r="F17" i="4"/>
  <c r="W56" i="3"/>
  <c r="N56" i="3"/>
  <c r="W59" i="3"/>
  <c r="N59" i="3"/>
  <c r="W62" i="3"/>
  <c r="N62" i="3"/>
  <c r="R17" i="4"/>
  <c r="N17" i="4"/>
  <c r="E17" i="4"/>
  <c r="S51" i="3"/>
  <c r="W53" i="3"/>
  <c r="W51" i="3" s="1"/>
  <c r="V56" i="3"/>
  <c r="V51" i="3" s="1"/>
  <c r="M56" i="3"/>
  <c r="V59" i="3"/>
  <c r="M59" i="3"/>
  <c r="V62" i="3"/>
  <c r="M62" i="3"/>
  <c r="V17" i="4"/>
  <c r="C17" i="4"/>
  <c r="N53" i="3"/>
  <c r="M53" i="3"/>
  <c r="M51" i="3" s="1"/>
  <c r="O53" i="3"/>
  <c r="O51" i="3" s="1"/>
  <c r="O9" i="5"/>
  <c r="N10" i="5"/>
  <c r="L51" i="3"/>
  <c r="T51" i="3"/>
  <c r="U51" i="3"/>
  <c r="U17" i="4"/>
  <c r="O9" i="4"/>
  <c r="T17" i="4"/>
  <c r="G9" i="5"/>
  <c r="E9" i="5"/>
  <c r="N13" i="5"/>
  <c r="M14" i="5"/>
  <c r="M13" i="5" s="1"/>
  <c r="C33" i="4"/>
  <c r="C13" i="5"/>
  <c r="Q28" i="4"/>
  <c r="Q27" i="4" s="1"/>
  <c r="X13" i="7"/>
  <c r="X11" i="7" s="1"/>
  <c r="X8" i="7" s="1"/>
  <c r="Q19" i="4"/>
  <c r="Q18" i="4" s="1"/>
  <c r="Q23" i="4"/>
  <c r="Q22" i="4" s="1"/>
  <c r="Q20" i="4" s="1"/>
  <c r="T23" i="3"/>
  <c r="U23" i="3"/>
  <c r="V23" i="3"/>
  <c r="W23" i="3"/>
  <c r="J24" i="3"/>
  <c r="N11" i="3"/>
  <c r="L11" i="3"/>
  <c r="K11" i="3"/>
  <c r="N20" i="3"/>
  <c r="K20" i="3"/>
  <c r="Y16" i="6"/>
  <c r="N51" i="3" l="1"/>
  <c r="Q17" i="4"/>
  <c r="AD16" i="6"/>
  <c r="AC16" i="6"/>
  <c r="AA16" i="6"/>
  <c r="Z16" i="6"/>
  <c r="Q16" i="6"/>
  <c r="AB16" i="6"/>
  <c r="J16" i="6"/>
  <c r="AD13" i="6"/>
  <c r="AC13" i="6"/>
  <c r="AB13" i="6"/>
  <c r="AA13" i="6"/>
  <c r="Z13" i="6"/>
  <c r="Y13" i="6"/>
  <c r="Q13" i="6"/>
  <c r="J13" i="6"/>
  <c r="AD12" i="6"/>
  <c r="AC12" i="6"/>
  <c r="AB12" i="6"/>
  <c r="AA12" i="6"/>
  <c r="Z12" i="6"/>
  <c r="Y12" i="6"/>
  <c r="Q12" i="6"/>
  <c r="J12" i="6"/>
  <c r="AD11" i="6"/>
  <c r="AC11" i="6"/>
  <c r="S11" i="6"/>
  <c r="S9" i="6" s="1"/>
  <c r="S8" i="6" s="1"/>
  <c r="R11" i="6"/>
  <c r="R9" i="6" s="1"/>
  <c r="R8" i="6" s="1"/>
  <c r="N11" i="6"/>
  <c r="N9" i="6" s="1"/>
  <c r="N8" i="6" s="1"/>
  <c r="M11" i="6"/>
  <c r="M9" i="6" s="1"/>
  <c r="M8" i="6" s="1"/>
  <c r="L11" i="6"/>
  <c r="L9" i="6" s="1"/>
  <c r="L8" i="6" s="1"/>
  <c r="K11" i="6"/>
  <c r="K9" i="6" s="1"/>
  <c r="K8" i="6" s="1"/>
  <c r="AD10" i="6"/>
  <c r="AC10" i="6"/>
  <c r="AB10" i="6"/>
  <c r="AA10" i="6"/>
  <c r="Z10" i="6"/>
  <c r="Y10" i="6"/>
  <c r="Q10" i="6"/>
  <c r="J10" i="6"/>
  <c r="H45" i="4"/>
  <c r="H42" i="4" s="1"/>
  <c r="I45" i="4"/>
  <c r="I42" i="4" s="1"/>
  <c r="H48" i="4"/>
  <c r="I48" i="4"/>
  <c r="H50" i="4"/>
  <c r="V31" i="4"/>
  <c r="V30" i="4" s="1"/>
  <c r="W31" i="4"/>
  <c r="W30" i="4" s="1"/>
  <c r="V32" i="4"/>
  <c r="W32" i="4"/>
  <c r="V36" i="4"/>
  <c r="V35" i="4" s="1"/>
  <c r="W36" i="4"/>
  <c r="W35" i="4" s="1"/>
  <c r="V37" i="4"/>
  <c r="W37" i="4"/>
  <c r="V38" i="4"/>
  <c r="W38" i="4"/>
  <c r="V39" i="4"/>
  <c r="W39" i="4"/>
  <c r="V40" i="4"/>
  <c r="W40" i="4"/>
  <c r="V41" i="4"/>
  <c r="W41" i="4"/>
  <c r="V43" i="4"/>
  <c r="W43" i="4"/>
  <c r="V44" i="4"/>
  <c r="W44" i="4"/>
  <c r="V46" i="4"/>
  <c r="V45" i="4" s="1"/>
  <c r="W46" i="4"/>
  <c r="V49" i="4"/>
  <c r="V48" i="4" s="1"/>
  <c r="W49" i="4"/>
  <c r="W48" i="4" s="1"/>
  <c r="V51" i="4"/>
  <c r="V50" i="4" s="1"/>
  <c r="W51" i="4"/>
  <c r="W50" i="4" s="1"/>
  <c r="C36" i="4"/>
  <c r="C39" i="4"/>
  <c r="C41" i="4"/>
  <c r="C43" i="4"/>
  <c r="C44" i="4"/>
  <c r="C31" i="4"/>
  <c r="C30" i="4" s="1"/>
  <c r="J36" i="4"/>
  <c r="J39" i="4"/>
  <c r="J41" i="4"/>
  <c r="J43" i="4"/>
  <c r="J44" i="4"/>
  <c r="J46" i="4"/>
  <c r="J49" i="4"/>
  <c r="J51" i="4"/>
  <c r="AC10" i="3"/>
  <c r="AD10" i="3"/>
  <c r="AC11" i="3"/>
  <c r="AD11" i="3"/>
  <c r="AC12" i="3"/>
  <c r="AD12" i="3"/>
  <c r="AC13" i="3"/>
  <c r="AD13" i="3"/>
  <c r="AC14" i="3"/>
  <c r="AD14" i="3"/>
  <c r="AC15" i="3"/>
  <c r="AD15" i="3"/>
  <c r="AC16" i="3"/>
  <c r="AD16" i="3"/>
  <c r="AC17" i="3"/>
  <c r="AD17" i="3"/>
  <c r="AC18" i="3"/>
  <c r="AD18" i="3"/>
  <c r="AC19" i="3"/>
  <c r="AD19" i="3"/>
  <c r="AC20" i="3"/>
  <c r="AD20" i="3"/>
  <c r="AC21" i="3"/>
  <c r="AD21" i="3"/>
  <c r="AC22" i="3"/>
  <c r="AD22" i="3"/>
  <c r="AC24" i="3"/>
  <c r="AD24" i="3"/>
  <c r="AD25" i="3"/>
  <c r="AC26" i="3"/>
  <c r="AD26" i="3"/>
  <c r="AC27" i="3"/>
  <c r="AD27" i="3"/>
  <c r="AC28" i="3"/>
  <c r="AD28" i="3"/>
  <c r="AC29" i="3"/>
  <c r="AD29" i="3"/>
  <c r="AC30" i="3"/>
  <c r="AD30" i="3"/>
  <c r="AC31" i="3"/>
  <c r="AD31" i="3"/>
  <c r="AC32" i="3"/>
  <c r="AD32" i="3"/>
  <c r="AC33" i="3"/>
  <c r="AD33" i="3"/>
  <c r="AC35" i="3"/>
  <c r="AD35" i="3"/>
  <c r="AC36" i="3"/>
  <c r="AD36" i="3"/>
  <c r="AC38" i="3"/>
  <c r="AD38" i="3"/>
  <c r="AD39" i="3"/>
  <c r="AC40" i="3"/>
  <c r="AD40" i="3"/>
  <c r="AC41" i="3"/>
  <c r="AD41" i="3"/>
  <c r="AC42" i="3"/>
  <c r="AD42" i="3"/>
  <c r="AC43" i="3"/>
  <c r="AD43" i="3"/>
  <c r="AC44" i="3"/>
  <c r="AD44" i="3"/>
  <c r="AC45" i="3"/>
  <c r="AD45" i="3"/>
  <c r="AC46" i="3"/>
  <c r="AD46" i="3"/>
  <c r="AC47" i="3"/>
  <c r="AD47" i="3"/>
  <c r="AC48" i="3"/>
  <c r="AD48" i="3"/>
  <c r="AC49" i="3"/>
  <c r="AD49" i="3"/>
  <c r="AC50" i="3"/>
  <c r="AD50" i="3"/>
  <c r="AB10" i="3"/>
  <c r="T9" i="3"/>
  <c r="T8" i="3" s="1"/>
  <c r="U9" i="3"/>
  <c r="U8" i="3" s="1"/>
  <c r="V9" i="3"/>
  <c r="V8" i="3" s="1"/>
  <c r="W9" i="3"/>
  <c r="W8" i="3" s="1"/>
  <c r="J10" i="3"/>
  <c r="J12" i="3"/>
  <c r="J15" i="3"/>
  <c r="J57" i="3" s="1"/>
  <c r="J16" i="3"/>
  <c r="J18" i="3"/>
  <c r="J19" i="3"/>
  <c r="J21" i="3"/>
  <c r="J22" i="3"/>
  <c r="J26" i="3"/>
  <c r="J27" i="3"/>
  <c r="J28" i="3"/>
  <c r="J29" i="3"/>
  <c r="J30" i="3"/>
  <c r="J32" i="3"/>
  <c r="J33" i="3"/>
  <c r="J35" i="3"/>
  <c r="J36" i="3"/>
  <c r="J38" i="3"/>
  <c r="J40" i="3"/>
  <c r="J41" i="3"/>
  <c r="J43" i="3"/>
  <c r="J44" i="3"/>
  <c r="J46" i="3"/>
  <c r="J47" i="3"/>
  <c r="J49" i="3"/>
  <c r="J50" i="3"/>
  <c r="AC58" i="3" l="1"/>
  <c r="AC25" i="3"/>
  <c r="AC39" i="3"/>
  <c r="AC37" i="3" s="1"/>
  <c r="AD61" i="3"/>
  <c r="AD57" i="3"/>
  <c r="AC60" i="3"/>
  <c r="J63" i="3"/>
  <c r="AD55" i="3"/>
  <c r="AC54" i="3"/>
  <c r="AC52" i="3"/>
  <c r="AC9" i="6"/>
  <c r="AC8" i="6" s="1"/>
  <c r="AC64" i="3"/>
  <c r="AD63" i="3"/>
  <c r="AD56" i="3"/>
  <c r="AD9" i="6"/>
  <c r="AD8" i="6" s="1"/>
  <c r="J60" i="3"/>
  <c r="J54" i="3"/>
  <c r="AC63" i="3"/>
  <c r="AC62" i="3" s="1"/>
  <c r="AC61" i="3"/>
  <c r="AC57" i="3"/>
  <c r="AC56" i="3" s="1"/>
  <c r="AC55" i="3"/>
  <c r="AC53" i="3" s="1"/>
  <c r="AC59" i="3"/>
  <c r="AC9" i="3"/>
  <c r="J61" i="3"/>
  <c r="J55" i="3"/>
  <c r="J64" i="3"/>
  <c r="J62" i="3" s="1"/>
  <c r="J58" i="3"/>
  <c r="J56" i="3" s="1"/>
  <c r="J52" i="3"/>
  <c r="AD64" i="3"/>
  <c r="AD60" i="3"/>
  <c r="AD59" i="3" s="1"/>
  <c r="AD58" i="3"/>
  <c r="AD54" i="3"/>
  <c r="AD52" i="3"/>
  <c r="H47" i="4"/>
  <c r="V47" i="4" s="1"/>
  <c r="I47" i="4"/>
  <c r="AA11" i="6"/>
  <c r="AA9" i="6" s="1"/>
  <c r="AA8" i="6" s="1"/>
  <c r="AB11" i="6"/>
  <c r="AB9" i="6" s="1"/>
  <c r="AB8" i="6" s="1"/>
  <c r="X16" i="6"/>
  <c r="X13" i="6"/>
  <c r="J11" i="6"/>
  <c r="J9" i="6" s="1"/>
  <c r="J8" i="6" s="1"/>
  <c r="X10" i="6"/>
  <c r="Q11" i="6"/>
  <c r="Q9" i="6" s="1"/>
  <c r="Q8" i="6" s="1"/>
  <c r="X12" i="6"/>
  <c r="Y11" i="6"/>
  <c r="Y9" i="6" s="1"/>
  <c r="Y8" i="6" s="1"/>
  <c r="Z11" i="6"/>
  <c r="Z9" i="6" s="1"/>
  <c r="Z8" i="6" s="1"/>
  <c r="V42" i="4"/>
  <c r="W42" i="4"/>
  <c r="AD9" i="3"/>
  <c r="W45" i="4"/>
  <c r="AD37" i="3"/>
  <c r="AD53" i="3" l="1"/>
  <c r="AC51" i="3"/>
  <c r="J53" i="3"/>
  <c r="J59" i="3"/>
  <c r="AD62" i="3"/>
  <c r="AD51" i="3" s="1"/>
  <c r="V29" i="4"/>
  <c r="V9" i="4" s="1"/>
  <c r="H29" i="4"/>
  <c r="H9" i="4" s="1"/>
  <c r="W47" i="4"/>
  <c r="I29" i="4"/>
  <c r="I9" i="4" s="1"/>
  <c r="X11" i="6"/>
  <c r="X9" i="6" s="1"/>
  <c r="X8" i="6" s="1"/>
  <c r="O34" i="3"/>
  <c r="O23" i="3" s="1"/>
  <c r="P34" i="3"/>
  <c r="P23" i="3" s="1"/>
  <c r="O9" i="3"/>
  <c r="P9" i="3"/>
  <c r="G45" i="4"/>
  <c r="L18" i="5"/>
  <c r="I17" i="5"/>
  <c r="D35" i="4"/>
  <c r="D32" i="4" s="1"/>
  <c r="E32" i="4"/>
  <c r="F35" i="4"/>
  <c r="G35" i="4"/>
  <c r="G32" i="4" s="1"/>
  <c r="K35" i="4"/>
  <c r="L35" i="4"/>
  <c r="L32" i="4" s="1"/>
  <c r="M35" i="4"/>
  <c r="N35" i="4"/>
  <c r="J30" i="4"/>
  <c r="K30" i="4"/>
  <c r="L30" i="4"/>
  <c r="M30" i="4"/>
  <c r="N30" i="4"/>
  <c r="E45" i="4"/>
  <c r="F45" i="4"/>
  <c r="K45" i="4"/>
  <c r="L45" i="4"/>
  <c r="M45" i="4"/>
  <c r="N45" i="4"/>
  <c r="S32" i="4" l="1"/>
  <c r="J51" i="3"/>
  <c r="O8" i="3"/>
  <c r="P8" i="3"/>
  <c r="L16" i="5"/>
  <c r="L9" i="5" s="1"/>
  <c r="Q18" i="5"/>
  <c r="Q16" i="5" s="1"/>
  <c r="Q9" i="5" s="1"/>
  <c r="I16" i="5"/>
  <c r="I9" i="5" s="1"/>
  <c r="N17" i="5"/>
  <c r="N16" i="5" s="1"/>
  <c r="N9" i="5" s="1"/>
  <c r="W29" i="4"/>
  <c r="W9" i="4" s="1"/>
  <c r="J35" i="4"/>
  <c r="J32" i="4" s="1"/>
  <c r="H17" i="5"/>
  <c r="C35" i="4"/>
  <c r="J45" i="4"/>
  <c r="AD34" i="3"/>
  <c r="AC34" i="3"/>
  <c r="H18" i="5"/>
  <c r="D48" i="4"/>
  <c r="F48" i="4"/>
  <c r="G48" i="4"/>
  <c r="K48" i="4"/>
  <c r="L48" i="4"/>
  <c r="M48" i="4"/>
  <c r="N48" i="4"/>
  <c r="F50" i="4"/>
  <c r="G50" i="4"/>
  <c r="K50" i="4"/>
  <c r="L50" i="4"/>
  <c r="M50" i="4"/>
  <c r="N50" i="4"/>
  <c r="D50" i="4"/>
  <c r="E48" i="4"/>
  <c r="H16" i="5" l="1"/>
  <c r="H9" i="5" s="1"/>
  <c r="J48" i="4"/>
  <c r="AD23" i="3"/>
  <c r="AD8" i="3" s="1"/>
  <c r="AC23" i="3"/>
  <c r="AC8" i="3" s="1"/>
  <c r="J50" i="4"/>
  <c r="E50" i="4"/>
  <c r="C50" i="4" s="1"/>
  <c r="C51" i="4"/>
  <c r="C48" i="4"/>
  <c r="U51" i="4"/>
  <c r="T51" i="4"/>
  <c r="T50" i="4" s="1"/>
  <c r="S51" i="4"/>
  <c r="R51" i="4"/>
  <c r="R50" i="4" s="1"/>
  <c r="U49" i="4"/>
  <c r="T49" i="4"/>
  <c r="T48" i="4" s="1"/>
  <c r="R49" i="4"/>
  <c r="R48" i="4" s="1"/>
  <c r="N47" i="4"/>
  <c r="M47" i="4"/>
  <c r="L47" i="4"/>
  <c r="K47" i="4"/>
  <c r="G47" i="4"/>
  <c r="F47" i="4"/>
  <c r="D47" i="4"/>
  <c r="U46" i="4"/>
  <c r="U45" i="4" s="1"/>
  <c r="S46" i="4"/>
  <c r="S45" i="4" s="1"/>
  <c r="T46" i="4"/>
  <c r="T45" i="4" s="1"/>
  <c r="U44" i="4"/>
  <c r="T44" i="4"/>
  <c r="S44" i="4"/>
  <c r="R44" i="4"/>
  <c r="U43" i="4"/>
  <c r="T43" i="4"/>
  <c r="S43" i="4"/>
  <c r="R43" i="4"/>
  <c r="N42" i="4"/>
  <c r="M42" i="4"/>
  <c r="L42" i="4"/>
  <c r="K42" i="4"/>
  <c r="G42" i="4"/>
  <c r="F42" i="4"/>
  <c r="E42" i="4"/>
  <c r="U41" i="4"/>
  <c r="T41" i="4"/>
  <c r="S41" i="4"/>
  <c r="R41" i="4"/>
  <c r="N40" i="4"/>
  <c r="M40" i="4"/>
  <c r="L40" i="4"/>
  <c r="K40" i="4"/>
  <c r="G40" i="4"/>
  <c r="F40" i="4"/>
  <c r="E40" i="4"/>
  <c r="D40" i="4"/>
  <c r="U39" i="4"/>
  <c r="T39" i="4"/>
  <c r="S39" i="4"/>
  <c r="R39" i="4"/>
  <c r="N38" i="4"/>
  <c r="M38" i="4"/>
  <c r="L38" i="4"/>
  <c r="K38" i="4"/>
  <c r="G38" i="4"/>
  <c r="F38" i="4"/>
  <c r="E38" i="4"/>
  <c r="D38" i="4"/>
  <c r="U36" i="4"/>
  <c r="U35" i="4" s="1"/>
  <c r="T36" i="4"/>
  <c r="T35" i="4" s="1"/>
  <c r="N32" i="4"/>
  <c r="M32" i="4"/>
  <c r="K32" i="4"/>
  <c r="F32" i="4"/>
  <c r="U31" i="4"/>
  <c r="U30" i="4" s="1"/>
  <c r="T31" i="4"/>
  <c r="T30" i="4" s="1"/>
  <c r="S31" i="4"/>
  <c r="S30" i="4" s="1"/>
  <c r="R31" i="4"/>
  <c r="C32" i="4" l="1"/>
  <c r="R32" i="4"/>
  <c r="J42" i="4"/>
  <c r="E47" i="4"/>
  <c r="C47" i="4" s="1"/>
  <c r="Q44" i="4"/>
  <c r="C38" i="4"/>
  <c r="C40" i="4"/>
  <c r="J47" i="4"/>
  <c r="D45" i="4"/>
  <c r="C45" i="4" s="1"/>
  <c r="C46" i="4"/>
  <c r="C18" i="5"/>
  <c r="R30" i="4"/>
  <c r="Q31" i="4"/>
  <c r="Q30" i="4" s="1"/>
  <c r="J38" i="4"/>
  <c r="J40" i="4"/>
  <c r="C17" i="5"/>
  <c r="Q43" i="4"/>
  <c r="Q36" i="4"/>
  <c r="R35" i="4"/>
  <c r="Q35" i="4" s="1"/>
  <c r="Q39" i="4"/>
  <c r="Q41" i="4"/>
  <c r="U50" i="4"/>
  <c r="Q51" i="4"/>
  <c r="U48" i="4"/>
  <c r="N37" i="4"/>
  <c r="N29" i="4" s="1"/>
  <c r="N9" i="4" s="1"/>
  <c r="U40" i="4"/>
  <c r="R38" i="4"/>
  <c r="K37" i="4"/>
  <c r="K29" i="4" s="1"/>
  <c r="K9" i="4" s="1"/>
  <c r="U47" i="4"/>
  <c r="D37" i="4"/>
  <c r="T32" i="4"/>
  <c r="E37" i="4"/>
  <c r="U32" i="4"/>
  <c r="R40" i="4"/>
  <c r="U42" i="4"/>
  <c r="S42" i="4"/>
  <c r="T42" i="4"/>
  <c r="S50" i="4"/>
  <c r="T47" i="4"/>
  <c r="R47" i="4"/>
  <c r="S40" i="4"/>
  <c r="R46" i="4"/>
  <c r="Q46" i="4" s="1"/>
  <c r="T40" i="4"/>
  <c r="S49" i="4"/>
  <c r="Q49" i="4" s="1"/>
  <c r="L37" i="4"/>
  <c r="L29" i="4" s="1"/>
  <c r="L9" i="4" s="1"/>
  <c r="S38" i="4"/>
  <c r="F37" i="4"/>
  <c r="F29" i="4" s="1"/>
  <c r="F9" i="4" s="1"/>
  <c r="T38" i="4"/>
  <c r="M37" i="4"/>
  <c r="M29" i="4" s="1"/>
  <c r="M9" i="4" s="1"/>
  <c r="G37" i="4"/>
  <c r="G29" i="4" s="1"/>
  <c r="G9" i="4" s="1"/>
  <c r="U38" i="4"/>
  <c r="C16" i="5" l="1"/>
  <c r="C9" i="5" s="1"/>
  <c r="Q32" i="4"/>
  <c r="E29" i="4"/>
  <c r="E9" i="4" s="1"/>
  <c r="S47" i="4"/>
  <c r="Q47" i="4" s="1"/>
  <c r="D42" i="4"/>
  <c r="C42" i="4" s="1"/>
  <c r="C37" i="4"/>
  <c r="J37" i="4"/>
  <c r="J29" i="4" s="1"/>
  <c r="J9" i="4" s="1"/>
  <c r="Q38" i="4"/>
  <c r="Q40" i="4"/>
  <c r="Q50" i="4"/>
  <c r="M17" i="5"/>
  <c r="R37" i="4"/>
  <c r="R45" i="4"/>
  <c r="Q45" i="4" s="1"/>
  <c r="S37" i="4"/>
  <c r="S48" i="4"/>
  <c r="Q48" i="4" s="1"/>
  <c r="U37" i="4"/>
  <c r="U29" i="4" s="1"/>
  <c r="U9" i="4" s="1"/>
  <c r="T37" i="4"/>
  <c r="T29" i="4" s="1"/>
  <c r="T9" i="4" s="1"/>
  <c r="S29" i="4" l="1"/>
  <c r="S9" i="4" s="1"/>
  <c r="C29" i="4"/>
  <c r="C9" i="4" s="1"/>
  <c r="D29" i="4"/>
  <c r="D9" i="4" s="1"/>
  <c r="R42" i="4"/>
  <c r="Q42" i="4" s="1"/>
  <c r="Q37" i="4"/>
  <c r="M18" i="5"/>
  <c r="Q29" i="4" l="1"/>
  <c r="Q9" i="4" s="1"/>
  <c r="M16" i="5"/>
  <c r="M9" i="5" s="1"/>
  <c r="R29" i="4"/>
  <c r="R9" i="4" s="1"/>
  <c r="AB12" i="3"/>
  <c r="AB13" i="3"/>
  <c r="AB15" i="3"/>
  <c r="AB16" i="3"/>
  <c r="AB58" i="3" s="1"/>
  <c r="AB18" i="3"/>
  <c r="AB60" i="3" s="1"/>
  <c r="AB19" i="3"/>
  <c r="AB21" i="3"/>
  <c r="AB22" i="3"/>
  <c r="AB64" i="3" s="1"/>
  <c r="AB24" i="3"/>
  <c r="AB26" i="3"/>
  <c r="AB27" i="3"/>
  <c r="AB28" i="3"/>
  <c r="AB29" i="3"/>
  <c r="AB30" i="3"/>
  <c r="AB32" i="3"/>
  <c r="AB33" i="3"/>
  <c r="AB35" i="3"/>
  <c r="AB36" i="3"/>
  <c r="AB38" i="3"/>
  <c r="AB40" i="3"/>
  <c r="AB39" i="3" s="1"/>
  <c r="AB43" i="3"/>
  <c r="AB44" i="3"/>
  <c r="AB46" i="3"/>
  <c r="AB47" i="3"/>
  <c r="AB49" i="3"/>
  <c r="AB50" i="3"/>
  <c r="AA10" i="3"/>
  <c r="AA12" i="3"/>
  <c r="AA54" i="3" s="1"/>
  <c r="AA13" i="3"/>
  <c r="AA55" i="3" s="1"/>
  <c r="AA14" i="3"/>
  <c r="AA15" i="3"/>
  <c r="AA16" i="3"/>
  <c r="AA18" i="3"/>
  <c r="AA19" i="3"/>
  <c r="AA20" i="3"/>
  <c r="AA21" i="3"/>
  <c r="AA63" i="3" s="1"/>
  <c r="AA22" i="3"/>
  <c r="AA64" i="3" s="1"/>
  <c r="AA24" i="3"/>
  <c r="AA26" i="3"/>
  <c r="AA27" i="3"/>
  <c r="AA28" i="3"/>
  <c r="AA29" i="3"/>
  <c r="AA30" i="3"/>
  <c r="AA32" i="3"/>
  <c r="AA33" i="3"/>
  <c r="AA34" i="3"/>
  <c r="AA35" i="3"/>
  <c r="AA36" i="3"/>
  <c r="AA38" i="3"/>
  <c r="AA40" i="3"/>
  <c r="AA41" i="3"/>
  <c r="AA42" i="3"/>
  <c r="AA43" i="3"/>
  <c r="AA44" i="3"/>
  <c r="AA45" i="3"/>
  <c r="AA46" i="3"/>
  <c r="AA47" i="3"/>
  <c r="AA49" i="3"/>
  <c r="AA50" i="3"/>
  <c r="Z10" i="3"/>
  <c r="Z12" i="3"/>
  <c r="Z54" i="3" s="1"/>
  <c r="Z13" i="3"/>
  <c r="Z15" i="3"/>
  <c r="Z16" i="3"/>
  <c r="Z58" i="3" s="1"/>
  <c r="Z18" i="3"/>
  <c r="Z19" i="3"/>
  <c r="Z21" i="3"/>
  <c r="Z22" i="3"/>
  <c r="Z64" i="3" s="1"/>
  <c r="Z24" i="3"/>
  <c r="Z26" i="3"/>
  <c r="Z27" i="3"/>
  <c r="Z28" i="3"/>
  <c r="Z29" i="3"/>
  <c r="Z30" i="3"/>
  <c r="Z32" i="3"/>
  <c r="Z33" i="3"/>
  <c r="Z35" i="3"/>
  <c r="Z36" i="3"/>
  <c r="Z38" i="3"/>
  <c r="Z40" i="3"/>
  <c r="Z39" i="3" s="1"/>
  <c r="Z43" i="3"/>
  <c r="Z44" i="3"/>
  <c r="Z46" i="3"/>
  <c r="Z47" i="3"/>
  <c r="Z49" i="3"/>
  <c r="Z50" i="3"/>
  <c r="Y10" i="3"/>
  <c r="Y12" i="3"/>
  <c r="Y13" i="3"/>
  <c r="Y14" i="3"/>
  <c r="Y15" i="3"/>
  <c r="Y16" i="3"/>
  <c r="Y18" i="3"/>
  <c r="Y19" i="3"/>
  <c r="Y21" i="3"/>
  <c r="Y22" i="3"/>
  <c r="Y24" i="3"/>
  <c r="Y26" i="3"/>
  <c r="Y27" i="3"/>
  <c r="Y28" i="3"/>
  <c r="Y29" i="3"/>
  <c r="X29" i="3" s="1"/>
  <c r="Y30" i="3"/>
  <c r="Y32" i="3"/>
  <c r="Y33" i="3"/>
  <c r="Y35" i="3"/>
  <c r="Y36" i="3"/>
  <c r="Y38" i="3"/>
  <c r="Y40" i="3"/>
  <c r="Y41" i="3"/>
  <c r="Y42" i="3"/>
  <c r="Y43" i="3"/>
  <c r="Y44" i="3"/>
  <c r="Y46" i="3"/>
  <c r="Y47" i="3"/>
  <c r="Y49" i="3"/>
  <c r="Y50" i="3"/>
  <c r="Q50" i="3"/>
  <c r="Q49" i="3"/>
  <c r="Q47" i="3"/>
  <c r="Q46" i="3"/>
  <c r="Q44" i="3"/>
  <c r="Q43" i="3"/>
  <c r="Q42" i="3"/>
  <c r="Q41" i="3"/>
  <c r="Q40" i="3"/>
  <c r="Q39" i="3" s="1"/>
  <c r="Q38" i="3"/>
  <c r="Q36" i="3"/>
  <c r="Q35" i="3"/>
  <c r="Q33" i="3"/>
  <c r="Q32" i="3"/>
  <c r="Q30" i="3"/>
  <c r="Q29" i="3"/>
  <c r="Q28" i="3"/>
  <c r="Q27" i="3"/>
  <c r="Q26" i="3"/>
  <c r="Q25" i="3" s="1"/>
  <c r="Q24" i="3"/>
  <c r="Q22" i="3"/>
  <c r="Q21" i="3"/>
  <c r="Q19" i="3"/>
  <c r="Q18" i="3"/>
  <c r="Q60" i="3" s="1"/>
  <c r="Q16" i="3"/>
  <c r="Q58" i="3" s="1"/>
  <c r="Q15" i="3"/>
  <c r="Q14" i="3"/>
  <c r="Q13" i="3"/>
  <c r="Q12" i="3"/>
  <c r="Q10" i="3"/>
  <c r="N48" i="3"/>
  <c r="M48" i="3"/>
  <c r="M37" i="3" s="1"/>
  <c r="N45" i="3"/>
  <c r="N42" i="3"/>
  <c r="N39" i="3"/>
  <c r="N34" i="3"/>
  <c r="N31" i="3"/>
  <c r="M31" i="3"/>
  <c r="M23" i="3" s="1"/>
  <c r="N25" i="3"/>
  <c r="N17" i="3"/>
  <c r="M17" i="3"/>
  <c r="N14" i="3"/>
  <c r="M11" i="3"/>
  <c r="J11" i="3" s="1"/>
  <c r="S48" i="3"/>
  <c r="R48" i="3"/>
  <c r="S45" i="3"/>
  <c r="R45" i="3"/>
  <c r="S37" i="3"/>
  <c r="R37" i="3"/>
  <c r="S34" i="3"/>
  <c r="R34" i="3"/>
  <c r="S31" i="3"/>
  <c r="R31" i="3"/>
  <c r="S20" i="3"/>
  <c r="R20" i="3"/>
  <c r="S17" i="3"/>
  <c r="R17" i="3"/>
  <c r="S11" i="3"/>
  <c r="R11" i="3"/>
  <c r="L48" i="3"/>
  <c r="K48" i="3"/>
  <c r="L45" i="3"/>
  <c r="K45" i="3"/>
  <c r="L42" i="3"/>
  <c r="L39" i="3"/>
  <c r="K39" i="3"/>
  <c r="L34" i="3"/>
  <c r="K34" i="3"/>
  <c r="L31" i="3"/>
  <c r="K31" i="3"/>
  <c r="L25" i="3"/>
  <c r="L23" i="3" s="1"/>
  <c r="K25" i="3"/>
  <c r="L20" i="3"/>
  <c r="J20" i="3" s="1"/>
  <c r="L17" i="3"/>
  <c r="K17" i="3"/>
  <c r="L14" i="3"/>
  <c r="J14" i="3" s="1"/>
  <c r="Y25" i="3" l="1"/>
  <c r="AA39" i="3"/>
  <c r="AB25" i="3"/>
  <c r="Q54" i="3"/>
  <c r="AA60" i="3"/>
  <c r="AB54" i="3"/>
  <c r="AA58" i="3"/>
  <c r="Y39" i="3"/>
  <c r="Y37" i="3" s="1"/>
  <c r="Q64" i="3"/>
  <c r="Z60" i="3"/>
  <c r="AB52" i="3"/>
  <c r="AA25" i="3"/>
  <c r="Q55" i="3"/>
  <c r="S9" i="3"/>
  <c r="Z25" i="3"/>
  <c r="Z23" i="3" s="1"/>
  <c r="Z55" i="3"/>
  <c r="Z53" i="3" s="1"/>
  <c r="Y55" i="3"/>
  <c r="K37" i="3"/>
  <c r="Y64" i="3"/>
  <c r="Y54" i="3"/>
  <c r="Y53" i="3" s="1"/>
  <c r="AA62" i="3"/>
  <c r="AA53" i="3"/>
  <c r="L37" i="3"/>
  <c r="N23" i="3"/>
  <c r="Q61" i="3"/>
  <c r="Y63" i="3"/>
  <c r="Y57" i="3"/>
  <c r="Y52" i="3"/>
  <c r="Z63" i="3"/>
  <c r="Z62" i="3" s="1"/>
  <c r="Z57" i="3"/>
  <c r="Z56" i="3" s="1"/>
  <c r="AA57" i="3"/>
  <c r="AA56" i="3" s="1"/>
  <c r="AA52" i="3"/>
  <c r="AB63" i="3"/>
  <c r="AB62" i="3" s="1"/>
  <c r="AB57" i="3"/>
  <c r="AB56" i="3" s="1"/>
  <c r="Y60" i="3"/>
  <c r="Q59" i="3"/>
  <c r="Y58" i="3"/>
  <c r="Z52" i="3"/>
  <c r="N37" i="3"/>
  <c r="K23" i="3"/>
  <c r="Q52" i="3"/>
  <c r="Q57" i="3"/>
  <c r="Q56" i="3" s="1"/>
  <c r="Q63" i="3"/>
  <c r="Q62" i="3" s="1"/>
  <c r="X19" i="3"/>
  <c r="Y61" i="3"/>
  <c r="Z61" i="3"/>
  <c r="Z59" i="3" s="1"/>
  <c r="AA61" i="3"/>
  <c r="AA59" i="3" s="1"/>
  <c r="AB61" i="3"/>
  <c r="AB59" i="3" s="1"/>
  <c r="AB55" i="3"/>
  <c r="X49" i="3"/>
  <c r="X47" i="3"/>
  <c r="X50" i="3"/>
  <c r="X44" i="3"/>
  <c r="J34" i="3"/>
  <c r="J31" i="3"/>
  <c r="S23" i="3"/>
  <c r="X36" i="3"/>
  <c r="R23" i="3"/>
  <c r="J17" i="3"/>
  <c r="J9" i="3" s="1"/>
  <c r="X30" i="3"/>
  <c r="X16" i="3"/>
  <c r="X58" i="3" s="1"/>
  <c r="X46" i="3"/>
  <c r="X13" i="3"/>
  <c r="X28" i="3"/>
  <c r="X12" i="3"/>
  <c r="X35" i="3"/>
  <c r="X15" i="3"/>
  <c r="J42" i="3"/>
  <c r="X43" i="3"/>
  <c r="X27" i="3"/>
  <c r="X10" i="3"/>
  <c r="X18" i="3"/>
  <c r="X33" i="3"/>
  <c r="J45" i="3"/>
  <c r="X26" i="3"/>
  <c r="R9" i="3"/>
  <c r="X32" i="3"/>
  <c r="X41" i="3"/>
  <c r="X39" i="3" s="1"/>
  <c r="X24" i="3"/>
  <c r="X40" i="3"/>
  <c r="X22" i="3"/>
  <c r="J39" i="3"/>
  <c r="J48" i="3"/>
  <c r="J25" i="3"/>
  <c r="X38" i="3"/>
  <c r="X21" i="3"/>
  <c r="Z17" i="3"/>
  <c r="Z34" i="3"/>
  <c r="AA11" i="3"/>
  <c r="M9" i="3"/>
  <c r="M8" i="3" s="1"/>
  <c r="AB17" i="3"/>
  <c r="AA31" i="3"/>
  <c r="AB48" i="3"/>
  <c r="L9" i="3"/>
  <c r="Y20" i="3"/>
  <c r="Y31" i="3"/>
  <c r="AB11" i="3"/>
  <c r="N9" i="3"/>
  <c r="AB20" i="3"/>
  <c r="AB31" i="3"/>
  <c r="AB23" i="3" s="1"/>
  <c r="AB42" i="3"/>
  <c r="AB37" i="3" s="1"/>
  <c r="Z14" i="3"/>
  <c r="Z20" i="3"/>
  <c r="Z31" i="3"/>
  <c r="Z37" i="3"/>
  <c r="AB14" i="3"/>
  <c r="AA23" i="3"/>
  <c r="AB34" i="3"/>
  <c r="AB45" i="3"/>
  <c r="Y17" i="3"/>
  <c r="Y34" i="3"/>
  <c r="Z42" i="3"/>
  <c r="AA17" i="3"/>
  <c r="AA48" i="3"/>
  <c r="AA37" i="3" s="1"/>
  <c r="Y48" i="3"/>
  <c r="Y11" i="3"/>
  <c r="Y45" i="3"/>
  <c r="Z45" i="3"/>
  <c r="Z48" i="3"/>
  <c r="Z11" i="3"/>
  <c r="Q48" i="3"/>
  <c r="Q45" i="3"/>
  <c r="Q37" i="3" s="1"/>
  <c r="Q11" i="3"/>
  <c r="Q20" i="3"/>
  <c r="K9" i="3"/>
  <c r="Q17" i="3"/>
  <c r="Q31" i="3"/>
  <c r="Q34" i="3"/>
  <c r="R8" i="3" l="1"/>
  <c r="Q53" i="3"/>
  <c r="Y62" i="3"/>
  <c r="X25" i="3"/>
  <c r="X64" i="3"/>
  <c r="AB53" i="3"/>
  <c r="AB51" i="3" s="1"/>
  <c r="Q51" i="3"/>
  <c r="X42" i="3"/>
  <c r="S8" i="3"/>
  <c r="X54" i="3"/>
  <c r="Q23" i="3"/>
  <c r="L8" i="3"/>
  <c r="X52" i="3"/>
  <c r="X57" i="3"/>
  <c r="X56" i="3" s="1"/>
  <c r="X55" i="3"/>
  <c r="Y59" i="3"/>
  <c r="AA51" i="3"/>
  <c r="Y23" i="3"/>
  <c r="X61" i="3"/>
  <c r="Y56" i="3"/>
  <c r="Y51" i="3" s="1"/>
  <c r="N8" i="3"/>
  <c r="X60" i="3"/>
  <c r="K8" i="3"/>
  <c r="X63" i="3"/>
  <c r="J37" i="3"/>
  <c r="Z51" i="3"/>
  <c r="Y9" i="3"/>
  <c r="Q9" i="3"/>
  <c r="X14" i="3"/>
  <c r="J23" i="3"/>
  <c r="J8" i="3" s="1"/>
  <c r="Z9" i="3"/>
  <c r="Z8" i="3" s="1"/>
  <c r="AA9" i="3"/>
  <c r="AA8" i="3" s="1"/>
  <c r="X20" i="3"/>
  <c r="X34" i="3"/>
  <c r="X31" i="3"/>
  <c r="X23" i="3" s="1"/>
  <c r="X37" i="3"/>
  <c r="X11" i="3"/>
  <c r="X48" i="3"/>
  <c r="X17" i="3"/>
  <c r="X45" i="3"/>
  <c r="AB9" i="3"/>
  <c r="AB8" i="3" s="1"/>
  <c r="X62" i="3" l="1"/>
  <c r="X53" i="3"/>
  <c r="Q8" i="3"/>
  <c r="X59" i="3"/>
  <c r="X51" i="3"/>
  <c r="Y8" i="3"/>
  <c r="X9" i="3"/>
  <c r="X8" i="3" s="1"/>
</calcChain>
</file>

<file path=xl/sharedStrings.xml><?xml version="1.0" encoding="utf-8"?>
<sst xmlns="http://schemas.openxmlformats.org/spreadsheetml/2006/main" count="473" uniqueCount="98">
  <si>
    <t>2.1</t>
  </si>
  <si>
    <t>2.2</t>
  </si>
  <si>
    <t>1</t>
  </si>
  <si>
    <t>2</t>
  </si>
  <si>
    <t>3</t>
  </si>
  <si>
    <t>4</t>
  </si>
  <si>
    <t>5</t>
  </si>
  <si>
    <t>NSTW</t>
  </si>
  <si>
    <t>KH 2025</t>
  </si>
  <si>
    <t>Vốn chuyển nguồn</t>
  </si>
  <si>
    <t>Dự toán trong năm 2025</t>
  </si>
  <si>
    <t>Mã QHNS</t>
  </si>
  <si>
    <t>Chương</t>
  </si>
  <si>
    <t>Loại</t>
  </si>
  <si>
    <t>Khoản</t>
  </si>
  <si>
    <t>TỔNG SỐ</t>
  </si>
  <si>
    <t xml:space="preserve">Dự toán còn lại </t>
  </si>
  <si>
    <t xml:space="preserve">Ghi chú </t>
  </si>
  <si>
    <t>Tổng số</t>
  </si>
  <si>
    <t>STT</t>
  </si>
  <si>
    <t>Nội dung, hoạt động</t>
  </si>
  <si>
    <t>Dự án 3</t>
  </si>
  <si>
    <t>Dự án 4</t>
  </si>
  <si>
    <t>4.1</t>
  </si>
  <si>
    <t>4.2</t>
  </si>
  <si>
    <t>Tiểu dự án 2:  Cải thiện dinh dưỡng</t>
  </si>
  <si>
    <t>3.1</t>
  </si>
  <si>
    <t>Tiểu dự án 1. Phát triển giáo dục nghề nghiệp vùng nghèo, vùng khó khăn</t>
  </si>
  <si>
    <t>3.2</t>
  </si>
  <si>
    <t>Tiểu dự án 3. Hỗ trợ việc làm bền vững</t>
  </si>
  <si>
    <t>Dự án 6</t>
  </si>
  <si>
    <t>Tiểu dự án 1. Giảm nghèo về thông tin</t>
  </si>
  <si>
    <t>Tiểu dự án 2. Truyền thông về giảm nghèo đa chiều</t>
  </si>
  <si>
    <t>Dự án 7</t>
  </si>
  <si>
    <t>Tiểu dự án 1. Nâng cao năng lực thực
 hiện Chương trình</t>
  </si>
  <si>
    <t>Tiểu dự án 2. Giám sát, đánh giá</t>
  </si>
  <si>
    <t>Mã CTMT/DA 
Trung ương</t>
  </si>
  <si>
    <t>Mã CTMT/DA 
Thành phố</t>
  </si>
  <si>
    <t>Mã CTMT/DA 
xã</t>
  </si>
  <si>
    <t>Dự án 2. Đa dạng hóa sinh kế, phát triển mô hình giảm nghèo</t>
  </si>
  <si>
    <t>Tiểu dự án 1.  Hỗ trợ phát triển sản xuất trong lĩnh vực nông nghiệp</t>
  </si>
  <si>
    <t>5.1</t>
  </si>
  <si>
    <t>5.2</t>
  </si>
  <si>
    <t>Thực hiện đến ngày 30/6/2025</t>
  </si>
  <si>
    <t>ĐVT: triệu đồng</t>
  </si>
  <si>
    <t>Đơn vị</t>
  </si>
  <si>
    <t>Ghi chú</t>
  </si>
  <si>
    <t>Tổng cộng</t>
  </si>
  <si>
    <t>TỔNG CỘNG</t>
  </si>
  <si>
    <t>Phòng Văn hóa - Xã hội</t>
  </si>
  <si>
    <t>Vốn đối ứng</t>
  </si>
  <si>
    <t>NSĐP</t>
  </si>
  <si>
    <t>DỰ TOÁN NĂM 2025</t>
  </si>
  <si>
    <t>Vốn đối ứng ngân sách tỉnh</t>
  </si>
  <si>
    <t>Vốn đối ứng ngân sách xã</t>
  </si>
  <si>
    <t>Vốn đối ứng ngân sách phường</t>
  </si>
  <si>
    <t>I</t>
  </si>
  <si>
    <t>Dự án 1: Giải quyết trình trạng thiếu đất ở, nhà ở, đất sản xuất</t>
  </si>
  <si>
    <t>Tiểu dự án 1: Phát triển kinh tế nông, lâm nghiệp bền vững gắn với bảo vệ rừng và nâng cao thu nhập cho người dân</t>
  </si>
  <si>
    <t>Tiểu dự án 2: Hỗ trợ phát triển sản xuất theo chuỗi giá trị, vùng trồng dược liệu quỹ, thúc đẩy khởi sự kinh doanh, khởi nghiệp và thu hút đầu tư vùng ĐBDTTS</t>
  </si>
  <si>
    <t>Dự án 8: Thực hiện bình đẳng giới và giải quyết những vấn đề cấp thiết đối với phụ nữ và trẻ em</t>
  </si>
  <si>
    <t>Phòng Kinh tế, Hạ tầng và Đô thị</t>
  </si>
  <si>
    <t>II</t>
  </si>
  <si>
    <t>Chương trình MTQG giảm nghèo bền vững</t>
  </si>
  <si>
    <t>III</t>
  </si>
  <si>
    <t>Truyền thông về xây dựng nông thôn mới</t>
  </si>
  <si>
    <t>Kinh phí hoạt động của cơ quan chỉ đạo Chương trình các cấp</t>
  </si>
  <si>
    <t>Xây dựng khu dân cư kiểu mẫu - thôn điểm NRM ở vùng ĐBDTTS</t>
  </si>
  <si>
    <t>Tiểu dự án 1: Đầu tư cơ sở hạ tầng thiết yếu, phục vụ sản xuất, đời sống trong vùng đồng bào dân tộc thiểu số và miền núi</t>
  </si>
  <si>
    <t>Chương trình MTQG xây dựng Nông thôn mới</t>
  </si>
  <si>
    <t>Chương trình MTQG phát triển kinh tế - xã hội vùng đồng bào dân tộc thiểu số và miền núi</t>
  </si>
  <si>
    <r>
      <t xml:space="preserve">TỔNG HỢP KẾ HOẠCH VỐN SỰ NGHIỆP NĂM 2025 </t>
    </r>
    <r>
      <rPr>
        <b/>
        <i/>
        <sz val="12"/>
        <color theme="1"/>
        <rFont val="Times New Roman"/>
        <family val="1"/>
      </rPr>
      <t>(BAO GỒM VỐN KÉO DÀI NĂM 2024 SANG NĂM 2025)</t>
    </r>
    <r>
      <rPr>
        <b/>
        <sz val="12"/>
        <color theme="1"/>
        <rFont val="Times New Roman"/>
        <family val="1"/>
      </rPr>
      <t xml:space="preserve"> 
THỰC HIỆN CÁC CHƯƠNG TRÌNH MỤC TIÊU QUỐC GIA TRÊN ĐỊA BÀN PHƯỜNG ĐĂK CẤM</t>
    </r>
  </si>
  <si>
    <t>HỢP NHẤT NGUỒN KẾ HOẠCH VỐN SỰ NGHIỆP NĂM 2025 (BAO GỒM VỐN KÉO DÀI NĂM 2024 SANG NĂM 2025) THỰC HIỆN CHƯƠNG TRÌNH MỤC TIÊU QUỐC GIA XÂY DỰNG NÔNG THÔN MỚI</t>
  </si>
  <si>
    <t>PHỤ LỤC</t>
  </si>
  <si>
    <t>Phụ lục 01</t>
  </si>
  <si>
    <t>Phụ lục 02</t>
  </si>
  <si>
    <t xml:space="preserve">Phường Ngô Mây (cũ) </t>
  </si>
  <si>
    <t>Phường Duy Tân (cũ)</t>
  </si>
  <si>
    <t>Xã Đăk Cấm (cũ)</t>
  </si>
  <si>
    <t>Tiểu dự án 1. Nâng cao năng lực thực hiện Chương trình</t>
  </si>
  <si>
    <t>HỢP NHẤT NGUỒN KẾ HOẠCH VỐN SỰ NGHIỆP NĂM 2025 (BAO GỒM VỐN KÉO DÀI NĂM 2024 SANG NĂM 2025) THỰC HIỆN CHƯƠNG TRÌNH MỤC TIÊU QUỐC GIA GIẢM NGHÈO BỀN VỮNG</t>
  </si>
  <si>
    <t>Phụ lục 03</t>
  </si>
  <si>
    <t>Phụ lục 04</t>
  </si>
  <si>
    <t>HỢP NHẤT NGUỒN KẾ HOẠCH VỐN SỰ NGHIỆP NĂM 2025 (BAO GỒM VỐN KÉO DÀI NĂM 2024 SANG NĂM 2025) 
THỰC HIỆN CHƯƠNG TRÌNH MỤC TIÊU QUỐC GIA PHÁT TRIỂN KINH TẾ - XÃ HỘI VÙNG ĐỒNG BÀO DÂN TỘC THIỂU SỐ VÀ MIỀN NÚI</t>
  </si>
  <si>
    <t>PHÂN BỔ LẠI VỐN SỰ NGHIỆP NĂM 2025 NGUỒN NGÂN SÁCH NHÀ NƯỚC THỰC HIỆN CÁC CHƯƠNG TRÌNH MỤC TIÊU QUỐC GIA TRÊN ĐỊA BÀN PHƯỜNG ĐĂK CẤM</t>
  </si>
  <si>
    <t>Phòng Văn hoá - Xã hội</t>
  </si>
  <si>
    <t>Đẩy mạnh đa dạng, hình thức thông tin, truyền thông; triển khai phong trào cả nước thi đua XD NTM</t>
  </si>
  <si>
    <t>Nâng cao hiệu quả hoạt động của thiết chế văn hóa, thể thao cơ sở; tăng cường nâng cao chất lượng hoạt động văn hóa, thể thao nông thôn, gắn với các tổ chức cộng đồng</t>
  </si>
  <si>
    <t>UBND phường Duy Tân (cũ)</t>
  </si>
  <si>
    <t>UBND phường Ngô Mây (cũ)</t>
  </si>
  <si>
    <t>UBND xã Đăk Cấm (cũ)</t>
  </si>
  <si>
    <t>ĐVT: Triệu đồng</t>
  </si>
  <si>
    <t>Đã thực hiện vốn NSTW</t>
  </si>
  <si>
    <t>A</t>
  </si>
  <si>
    <t>Tổng 03 xã phường (cũ)</t>
  </si>
  <si>
    <t>B</t>
  </si>
  <si>
    <t>Tổng phường Đăk Cấm (mới)</t>
  </si>
  <si>
    <t>(Kèm theo Nghị quyết số           /NQ-HĐND ngày         /11/2025 của Hội đồng nhân dân phường Đăk Cấm)</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</si>
</sst>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_-* #,##0\ _₫_-;\-* #,##0\ _₫_-;_-* &quot;-&quot;\ _₫_-;_-@_-"/>
    <numFmt numFmtId="165" formatCode="_(* #,##0.00_);_(* \(#,##0.00\);_(* \-??_);_(@_)"/>
    <numFmt numFmtId="166" formatCode="_(* #,##0_);_(* \(#,##0\);_(* &quot;-&quot;??_);_(@_)"/>
    <numFmt numFmtId="167" formatCode="_(* #,##0.0_);_(* \(#,##0.0\);_(* &quot;-&quot;??_);_(@_)"/>
    <numFmt numFmtId="168" formatCode="_(* #,##0.000_);_(* \(#,##0.000\);_(* &quot;-&quot;??_);_(@_)"/>
    <numFmt numFmtId="169" formatCode="_(* #,##0.000000_);_(* \(#,##0.000000\);_(* &quot;-&quot;??_);_(@_)"/>
    <numFmt numFmtId="170" formatCode="#,##0.0"/>
    <numFmt numFmtId="171" formatCode="_(* #,##0.000_);_(* \(#,##0.000\);_(* &quot;-&quot;???_);_(@_)"/>
    <numFmt numFmtId="172" formatCode="0.000"/>
    <numFmt numFmtId="173" formatCode="#,##0.000"/>
  </numFmts>
  <fonts count="12">
    <font>
      <sz val="11"/>
      <color theme="1"/>
      <name val="Calibri"/>
      <family val="2"/>
      <scheme val="minor"/>
    </font>
    <font>
      <sz val="11"/>
      <color theme="1"/>
      <name val="Calibri"/>
      <family val="2"/>
      <scheme val="minor"/>
    </font>
    <font>
      <sz val="10"/>
      <name val="Arial"/>
      <family val="2"/>
    </font>
    <font>
      <sz val="10"/>
      <name val="Times New Roman"/>
      <family val="1"/>
      <charset val="163"/>
    </font>
    <font>
      <sz val="12"/>
      <color theme="1"/>
      <name val="Arial Narrow"/>
      <family val="2"/>
      <charset val="163"/>
    </font>
    <font>
      <b/>
      <sz val="12"/>
      <color theme="1"/>
      <name val="Times New Roman"/>
      <family val="1"/>
    </font>
    <font>
      <sz val="12"/>
      <color theme="1"/>
      <name val="Times New Roman"/>
      <family val="1"/>
    </font>
    <font>
      <i/>
      <sz val="12"/>
      <color theme="1"/>
      <name val="Times New Roman"/>
      <family val="1"/>
    </font>
    <font>
      <b/>
      <i/>
      <sz val="12"/>
      <color theme="1"/>
      <name val="Times New Roman"/>
      <family val="1"/>
    </font>
    <font>
      <b/>
      <sz val="13"/>
      <color theme="1"/>
      <name val="Times New Roman"/>
      <family val="1"/>
    </font>
    <font>
      <sz val="13"/>
      <color theme="1"/>
      <name val="Times New Roman"/>
      <family val="1"/>
    </font>
    <font>
      <i/>
      <sz val="13"/>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8">
    <xf numFmtId="0" fontId="0" fillId="0" borderId="0"/>
    <xf numFmtId="43" fontId="1"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4" fillId="0" borderId="0"/>
    <xf numFmtId="0" fontId="1" fillId="0" borderId="0"/>
  </cellStyleXfs>
  <cellXfs count="151">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5" xfId="0" applyFont="1" applyBorder="1" applyAlignment="1">
      <alignment horizontal="center" vertical="center" wrapText="1"/>
    </xf>
    <xf numFmtId="0" fontId="5" fillId="2" borderId="1" xfId="0" applyFont="1" applyFill="1" applyBorder="1" applyAlignment="1">
      <alignment horizontal="center" vertical="center" wrapText="1"/>
    </xf>
    <xf numFmtId="43" fontId="5" fillId="0" borderId="5" xfId="1" applyFont="1" applyBorder="1" applyAlignment="1">
      <alignment horizontal="right" vertical="center" wrapText="1"/>
    </xf>
    <xf numFmtId="0" fontId="5" fillId="0" borderId="0" xfId="0" applyFont="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vertical="center" wrapText="1"/>
    </xf>
    <xf numFmtId="43" fontId="6" fillId="0" borderId="5" xfId="1" applyFont="1" applyBorder="1" applyAlignment="1">
      <alignment vertical="center" wrapText="1"/>
    </xf>
    <xf numFmtId="170" fontId="6" fillId="0" borderId="5" xfId="0" applyNumberFormat="1" applyFont="1" applyBorder="1" applyAlignment="1">
      <alignment vertical="center" wrapText="1"/>
    </xf>
    <xf numFmtId="3" fontId="6" fillId="0" borderId="0" xfId="0" applyNumberFormat="1" applyFont="1" applyAlignment="1">
      <alignment vertical="center" wrapText="1"/>
    </xf>
    <xf numFmtId="43" fontId="6" fillId="0" borderId="5" xfId="1" applyFont="1" applyBorder="1" applyAlignment="1">
      <alignment horizontal="right" vertical="center" wrapText="1"/>
    </xf>
    <xf numFmtId="172" fontId="5" fillId="0" borderId="5" xfId="1" applyNumberFormat="1" applyFont="1" applyBorder="1" applyAlignment="1">
      <alignment horizontal="right" vertical="center" wrapText="1"/>
    </xf>
    <xf numFmtId="172" fontId="6" fillId="0" borderId="5" xfId="1" applyNumberFormat="1" applyFont="1" applyBorder="1" applyAlignment="1">
      <alignment horizontal="right" vertical="center" wrapText="1"/>
    </xf>
    <xf numFmtId="172" fontId="6" fillId="0" borderId="5" xfId="1" applyNumberFormat="1" applyFont="1" applyBorder="1" applyAlignment="1">
      <alignment vertical="center" wrapText="1"/>
    </xf>
    <xf numFmtId="172" fontId="6" fillId="0" borderId="5" xfId="0" applyNumberFormat="1" applyFont="1" applyBorder="1" applyAlignment="1">
      <alignment vertical="center" wrapText="1"/>
    </xf>
    <xf numFmtId="173" fontId="5" fillId="0" borderId="5" xfId="1" applyNumberFormat="1" applyFont="1" applyBorder="1" applyAlignment="1">
      <alignment horizontal="right" vertical="center" wrapText="1"/>
    </xf>
    <xf numFmtId="173" fontId="6" fillId="0" borderId="5" xfId="1" applyNumberFormat="1" applyFont="1" applyBorder="1" applyAlignment="1">
      <alignment horizontal="right" vertical="center" wrapText="1"/>
    </xf>
    <xf numFmtId="173" fontId="6" fillId="0" borderId="5" xfId="1" applyNumberFormat="1" applyFont="1" applyBorder="1" applyAlignment="1">
      <alignment vertical="center" wrapText="1"/>
    </xf>
    <xf numFmtId="173" fontId="6" fillId="0" borderId="5" xfId="0" applyNumberFormat="1" applyFont="1" applyBorder="1" applyAlignment="1">
      <alignment vertical="center" wrapText="1"/>
    </xf>
    <xf numFmtId="173" fontId="6" fillId="0" borderId="0" xfId="0" applyNumberFormat="1" applyFont="1" applyAlignment="1">
      <alignment vertical="center" wrapText="1"/>
    </xf>
    <xf numFmtId="0" fontId="5" fillId="0" borderId="5" xfId="0" applyFont="1" applyBorder="1" applyAlignment="1">
      <alignment vertical="center" wrapText="1"/>
    </xf>
    <xf numFmtId="0" fontId="10" fillId="0" borderId="0" xfId="0" applyFont="1"/>
    <xf numFmtId="0" fontId="9" fillId="0" borderId="0" xfId="0" applyFont="1" applyAlignment="1">
      <alignment vertical="center"/>
    </xf>
    <xf numFmtId="169" fontId="10" fillId="0" borderId="0" xfId="0" applyNumberFormat="1" applyFont="1"/>
    <xf numFmtId="43" fontId="10" fillId="0" borderId="0" xfId="0" applyNumberFormat="1" applyFont="1"/>
    <xf numFmtId="0" fontId="9" fillId="2" borderId="1" xfId="0" applyFont="1" applyFill="1" applyBorder="1" applyAlignment="1">
      <alignment horizontal="center" vertical="center" wrapText="1"/>
    </xf>
    <xf numFmtId="49" fontId="9" fillId="3" borderId="5" xfId="5" quotePrefix="1" applyNumberFormat="1" applyFont="1" applyFill="1" applyBorder="1" applyAlignment="1">
      <alignment horizontal="center" vertical="center"/>
    </xf>
    <xf numFmtId="49" fontId="9" fillId="3" borderId="5" xfId="5" quotePrefix="1" applyNumberFormat="1" applyFont="1" applyFill="1" applyBorder="1" applyAlignment="1">
      <alignment vertical="center" wrapText="1"/>
    </xf>
    <xf numFmtId="166" fontId="10" fillId="3" borderId="5" xfId="5" applyNumberFormat="1" applyFont="1" applyFill="1" applyBorder="1" applyAlignment="1">
      <alignment horizontal="center" vertical="center" wrapText="1"/>
    </xf>
    <xf numFmtId="166" fontId="10" fillId="3" borderId="5" xfId="5" applyNumberFormat="1" applyFont="1" applyFill="1" applyBorder="1" applyAlignment="1">
      <alignment horizontal="center" vertical="center"/>
    </xf>
    <xf numFmtId="168" fontId="9" fillId="3" borderId="5" xfId="1" applyNumberFormat="1" applyFont="1" applyFill="1" applyBorder="1" applyAlignment="1">
      <alignment horizontal="center" vertical="center"/>
    </xf>
    <xf numFmtId="0" fontId="10" fillId="3" borderId="5" xfId="0" applyFont="1" applyFill="1" applyBorder="1"/>
    <xf numFmtId="0" fontId="9" fillId="3" borderId="5" xfId="4" applyFont="1" applyFill="1" applyBorder="1" applyAlignment="1">
      <alignment horizontal="left" vertical="center" wrapText="1"/>
    </xf>
    <xf numFmtId="166" fontId="9" fillId="3" borderId="5" xfId="5" applyNumberFormat="1" applyFont="1" applyFill="1" applyBorder="1" applyAlignment="1">
      <alignment horizontal="center" vertical="center" wrapText="1"/>
    </xf>
    <xf numFmtId="166" fontId="9" fillId="3" borderId="5" xfId="5" applyNumberFormat="1" applyFont="1" applyFill="1" applyBorder="1" applyAlignment="1">
      <alignment horizontal="center" vertical="center"/>
    </xf>
    <xf numFmtId="168" fontId="9" fillId="3" borderId="5" xfId="1" applyNumberFormat="1" applyFont="1" applyFill="1" applyBorder="1" applyAlignment="1">
      <alignment vertical="center"/>
    </xf>
    <xf numFmtId="0" fontId="10" fillId="2" borderId="0" xfId="0" applyFont="1" applyFill="1"/>
    <xf numFmtId="49" fontId="9" fillId="2" borderId="5" xfId="5" quotePrefix="1" applyNumberFormat="1" applyFont="1" applyFill="1" applyBorder="1" applyAlignment="1">
      <alignment horizontal="center" vertical="center"/>
    </xf>
    <xf numFmtId="0" fontId="10" fillId="2" borderId="5" xfId="0" applyFont="1" applyFill="1" applyBorder="1" applyAlignment="1">
      <alignment vertical="center" wrapText="1"/>
    </xf>
    <xf numFmtId="166" fontId="10" fillId="2" borderId="5" xfId="5" applyNumberFormat="1" applyFont="1" applyFill="1" applyBorder="1" applyAlignment="1">
      <alignment horizontal="center" vertical="center" wrapText="1"/>
    </xf>
    <xf numFmtId="166" fontId="10" fillId="2" borderId="5" xfId="5" applyNumberFormat="1" applyFont="1" applyFill="1" applyBorder="1" applyAlignment="1">
      <alignment horizontal="center" vertical="center"/>
    </xf>
    <xf numFmtId="168" fontId="10" fillId="2" borderId="5" xfId="1" applyNumberFormat="1" applyFont="1" applyFill="1" applyBorder="1" applyAlignment="1">
      <alignment horizontal="center" vertical="center"/>
    </xf>
    <xf numFmtId="168" fontId="10" fillId="2" borderId="5" xfId="1" applyNumberFormat="1" applyFont="1" applyFill="1" applyBorder="1" applyAlignment="1">
      <alignment vertical="center"/>
    </xf>
    <xf numFmtId="168" fontId="10" fillId="2" borderId="5" xfId="1" applyNumberFormat="1" applyFont="1" applyFill="1" applyBorder="1"/>
    <xf numFmtId="168" fontId="10" fillId="2" borderId="1" xfId="1" applyNumberFormat="1" applyFont="1" applyFill="1" applyBorder="1" applyAlignment="1">
      <alignment horizontal="center" vertical="center"/>
    </xf>
    <xf numFmtId="0" fontId="10" fillId="2" borderId="5" xfId="0" applyFont="1" applyFill="1" applyBorder="1" applyAlignment="1">
      <alignment vertical="center"/>
    </xf>
    <xf numFmtId="49" fontId="10" fillId="2" borderId="5" xfId="5" quotePrefix="1" applyNumberFormat="1" applyFont="1" applyFill="1" applyBorder="1" applyAlignment="1">
      <alignment horizontal="center" vertical="center"/>
    </xf>
    <xf numFmtId="0" fontId="10" fillId="0" borderId="5" xfId="4" applyFont="1" applyBorder="1" applyAlignment="1">
      <alignment vertical="center" wrapText="1"/>
    </xf>
    <xf numFmtId="0" fontId="10" fillId="2" borderId="5" xfId="4" applyFont="1" applyFill="1" applyBorder="1" applyAlignment="1">
      <alignment vertical="center" wrapText="1"/>
    </xf>
    <xf numFmtId="166" fontId="10" fillId="2" borderId="5" xfId="3" applyNumberFormat="1" applyFont="1" applyFill="1" applyBorder="1" applyAlignment="1">
      <alignment horizontal="justify" vertical="center" wrapText="1"/>
    </xf>
    <xf numFmtId="0" fontId="10" fillId="0" borderId="5" xfId="0" applyFont="1" applyBorder="1"/>
    <xf numFmtId="49" fontId="9" fillId="0" borderId="5" xfId="5" quotePrefix="1" applyNumberFormat="1" applyFont="1" applyFill="1" applyBorder="1" applyAlignment="1">
      <alignment horizontal="center" vertical="center"/>
    </xf>
    <xf numFmtId="166" fontId="10" fillId="0" borderId="5" xfId="5" applyNumberFormat="1" applyFont="1" applyFill="1" applyBorder="1" applyAlignment="1">
      <alignment horizontal="center" vertical="center" wrapText="1"/>
    </xf>
    <xf numFmtId="166" fontId="10" fillId="0" borderId="5" xfId="5" applyNumberFormat="1" applyFont="1" applyFill="1" applyBorder="1" applyAlignment="1">
      <alignment horizontal="center" vertical="center"/>
    </xf>
    <xf numFmtId="168" fontId="10" fillId="0" borderId="5" xfId="1" applyNumberFormat="1" applyFont="1" applyFill="1" applyBorder="1" applyAlignment="1">
      <alignment horizontal="center" vertical="center"/>
    </xf>
    <xf numFmtId="168" fontId="10" fillId="0" borderId="5" xfId="1" applyNumberFormat="1" applyFont="1" applyFill="1" applyBorder="1" applyAlignment="1">
      <alignment vertical="center"/>
    </xf>
    <xf numFmtId="168" fontId="10" fillId="0" borderId="5" xfId="1" applyNumberFormat="1" applyFont="1" applyFill="1" applyBorder="1"/>
    <xf numFmtId="168" fontId="10" fillId="0" borderId="1" xfId="1" applyNumberFormat="1" applyFont="1" applyFill="1" applyBorder="1" applyAlignment="1">
      <alignment horizontal="center" vertical="center"/>
    </xf>
    <xf numFmtId="168" fontId="10" fillId="0" borderId="5" xfId="1" applyNumberFormat="1" applyFont="1" applyBorder="1" applyAlignment="1">
      <alignment vertical="center"/>
    </xf>
    <xf numFmtId="168" fontId="10" fillId="0" borderId="5" xfId="1" applyNumberFormat="1" applyFont="1" applyBorder="1"/>
    <xf numFmtId="49" fontId="10" fillId="0" borderId="5" xfId="5" quotePrefix="1" applyNumberFormat="1" applyFont="1" applyFill="1" applyBorder="1" applyAlignment="1">
      <alignment horizontal="center" vertical="center"/>
    </xf>
    <xf numFmtId="0" fontId="10" fillId="0" borderId="5" xfId="0" applyFont="1" applyBorder="1" applyAlignment="1">
      <alignment vertical="center"/>
    </xf>
    <xf numFmtId="168" fontId="10" fillId="0" borderId="5" xfId="1" applyNumberFormat="1" applyFont="1" applyBorder="1" applyAlignment="1">
      <alignment horizontal="center" vertical="center"/>
    </xf>
    <xf numFmtId="168" fontId="10" fillId="3" borderId="5" xfId="0" applyNumberFormat="1" applyFont="1" applyFill="1" applyBorder="1"/>
    <xf numFmtId="164" fontId="10" fillId="3" borderId="5" xfId="0" applyNumberFormat="1" applyFont="1" applyFill="1" applyBorder="1"/>
    <xf numFmtId="172" fontId="10" fillId="0" borderId="0" xfId="0" applyNumberFormat="1" applyFont="1"/>
    <xf numFmtId="0" fontId="11" fillId="2" borderId="5" xfId="6" applyFont="1" applyFill="1" applyBorder="1" applyAlignment="1">
      <alignment vertical="center" wrapText="1"/>
    </xf>
    <xf numFmtId="0" fontId="10" fillId="2" borderId="5" xfId="4" applyFont="1" applyFill="1" applyBorder="1" applyAlignment="1">
      <alignment vertical="center"/>
    </xf>
    <xf numFmtId="166" fontId="10" fillId="0" borderId="5" xfId="1" applyNumberFormat="1" applyFont="1" applyBorder="1" applyAlignment="1">
      <alignment vertical="center"/>
    </xf>
    <xf numFmtId="49" fontId="11" fillId="0" borderId="5" xfId="5" quotePrefix="1" applyNumberFormat="1" applyFont="1" applyFill="1" applyBorder="1" applyAlignment="1">
      <alignment horizontal="center" vertical="center"/>
    </xf>
    <xf numFmtId="0" fontId="11" fillId="0" borderId="5" xfId="0" applyFont="1" applyBorder="1" applyAlignment="1">
      <alignment vertical="center"/>
    </xf>
    <xf numFmtId="168" fontId="11" fillId="0" borderId="5" xfId="1" applyNumberFormat="1" applyFont="1" applyBorder="1" applyAlignment="1">
      <alignment vertical="center"/>
    </xf>
    <xf numFmtId="171" fontId="10" fillId="0" borderId="5" xfId="0" applyNumberFormat="1" applyFont="1" applyBorder="1" applyAlignment="1">
      <alignment vertical="center"/>
    </xf>
    <xf numFmtId="0" fontId="10" fillId="0" borderId="0" xfId="0" applyFont="1" applyAlignment="1">
      <alignment vertical="center"/>
    </xf>
    <xf numFmtId="0" fontId="10" fillId="3" borderId="5" xfId="0" applyFont="1" applyFill="1" applyBorder="1" applyAlignment="1">
      <alignment vertical="center"/>
    </xf>
    <xf numFmtId="0" fontId="9" fillId="3" borderId="5" xfId="4" applyFont="1" applyFill="1" applyBorder="1" applyAlignment="1">
      <alignment horizontal="center" vertical="center" wrapText="1"/>
    </xf>
    <xf numFmtId="0" fontId="9" fillId="2" borderId="5" xfId="4" applyFont="1" applyFill="1" applyBorder="1" applyAlignment="1">
      <alignment horizontal="left" vertical="center" wrapText="1"/>
    </xf>
    <xf numFmtId="0" fontId="11" fillId="2" borderId="5" xfId="4" applyFont="1" applyFill="1" applyBorder="1" applyAlignment="1">
      <alignment horizontal="left" vertical="center" wrapText="1"/>
    </xf>
    <xf numFmtId="0" fontId="10" fillId="2" borderId="5" xfId="4" applyFont="1" applyFill="1" applyBorder="1" applyAlignment="1">
      <alignment horizontal="left" vertical="center" wrapText="1"/>
    </xf>
    <xf numFmtId="0" fontId="11" fillId="2" borderId="5" xfId="4" applyFont="1" applyFill="1" applyBorder="1" applyAlignment="1">
      <alignment vertical="center" wrapText="1"/>
    </xf>
    <xf numFmtId="0" fontId="10" fillId="2" borderId="5" xfId="6" applyFont="1" applyFill="1" applyBorder="1" applyAlignment="1">
      <alignment vertical="center" wrapText="1"/>
    </xf>
    <xf numFmtId="168" fontId="9" fillId="2" borderId="5" xfId="1" applyNumberFormat="1" applyFont="1" applyFill="1" applyBorder="1" applyAlignment="1">
      <alignment vertical="center"/>
    </xf>
    <xf numFmtId="49" fontId="11" fillId="2" borderId="5" xfId="5" quotePrefix="1" applyNumberFormat="1" applyFont="1" applyFill="1" applyBorder="1" applyAlignment="1">
      <alignment horizontal="center" vertical="center"/>
    </xf>
    <xf numFmtId="168" fontId="11" fillId="2" borderId="5" xfId="1" applyNumberFormat="1" applyFont="1" applyFill="1" applyBorder="1" applyAlignment="1">
      <alignment vertical="center"/>
    </xf>
    <xf numFmtId="0" fontId="11" fillId="2" borderId="0" xfId="0" applyFont="1" applyFill="1"/>
    <xf numFmtId="0" fontId="9" fillId="2" borderId="0" xfId="0" applyFont="1" applyFill="1"/>
    <xf numFmtId="171" fontId="10" fillId="0" borderId="5" xfId="1" applyNumberFormat="1" applyFont="1" applyBorder="1" applyAlignment="1">
      <alignment vertical="center"/>
    </xf>
    <xf numFmtId="49" fontId="10" fillId="0" borderId="7" xfId="5" applyNumberFormat="1" applyFont="1" applyFill="1" applyBorder="1" applyAlignment="1">
      <alignment horizontal="center" vertical="center"/>
    </xf>
    <xf numFmtId="0" fontId="9" fillId="2" borderId="5" xfId="0" applyFont="1" applyFill="1" applyBorder="1" applyAlignment="1">
      <alignment vertical="center"/>
    </xf>
    <xf numFmtId="0" fontId="6" fillId="0" borderId="8" xfId="0" applyFont="1" applyBorder="1" applyAlignment="1">
      <alignment vertical="center" wrapText="1"/>
    </xf>
    <xf numFmtId="0" fontId="10" fillId="0" borderId="5" xfId="0" applyFont="1" applyBorder="1" applyAlignment="1">
      <alignment vertical="center" wrapText="1"/>
    </xf>
    <xf numFmtId="49" fontId="9" fillId="4" borderId="5" xfId="5" applyNumberFormat="1" applyFont="1" applyFill="1" applyBorder="1" applyAlignment="1">
      <alignment horizontal="center" vertical="center"/>
    </xf>
    <xf numFmtId="0" fontId="9" fillId="4" borderId="5" xfId="4" applyFont="1" applyFill="1" applyBorder="1" applyAlignment="1">
      <alignment vertical="center" wrapText="1"/>
    </xf>
    <xf numFmtId="0" fontId="9" fillId="4" borderId="5" xfId="0" applyFont="1" applyFill="1" applyBorder="1" applyAlignment="1">
      <alignment vertical="center"/>
    </xf>
    <xf numFmtId="171" fontId="9" fillId="4" borderId="5" xfId="0" applyNumberFormat="1" applyFont="1" applyFill="1" applyBorder="1" applyAlignment="1">
      <alignment vertical="center"/>
    </xf>
    <xf numFmtId="166" fontId="11" fillId="0" borderId="5" xfId="5" applyNumberFormat="1" applyFont="1" applyFill="1" applyBorder="1" applyAlignment="1">
      <alignment horizontal="center" vertical="center" wrapText="1"/>
    </xf>
    <xf numFmtId="166" fontId="11" fillId="0" borderId="5" xfId="5" applyNumberFormat="1" applyFont="1" applyFill="1" applyBorder="1" applyAlignment="1">
      <alignment horizontal="center" vertical="center"/>
    </xf>
    <xf numFmtId="168" fontId="11" fillId="2" borderId="5" xfId="1" applyNumberFormat="1" applyFont="1" applyFill="1" applyBorder="1" applyAlignment="1">
      <alignment horizontal="center" vertical="center"/>
    </xf>
    <xf numFmtId="168" fontId="11" fillId="0" borderId="5" xfId="1" applyNumberFormat="1" applyFont="1" applyFill="1" applyBorder="1" applyAlignment="1">
      <alignment horizontal="center" vertical="center"/>
    </xf>
    <xf numFmtId="168" fontId="11" fillId="2" borderId="1" xfId="1" applyNumberFormat="1" applyFont="1" applyFill="1" applyBorder="1" applyAlignment="1">
      <alignment horizontal="center" vertical="center"/>
    </xf>
    <xf numFmtId="0" fontId="11" fillId="0" borderId="0" xfId="0" applyFont="1" applyAlignment="1">
      <alignment vertical="center"/>
    </xf>
    <xf numFmtId="166" fontId="11" fillId="0" borderId="5" xfId="1" applyNumberFormat="1" applyFont="1" applyFill="1" applyBorder="1" applyAlignment="1">
      <alignment horizontal="center" vertical="center" wrapText="1"/>
    </xf>
    <xf numFmtId="49" fontId="11" fillId="0" borderId="1" xfId="5" quotePrefix="1" applyNumberFormat="1" applyFont="1" applyFill="1" applyBorder="1" applyAlignment="1">
      <alignment horizontal="center" vertical="center"/>
    </xf>
    <xf numFmtId="0" fontId="11" fillId="2" borderId="1" xfId="4" applyFont="1" applyFill="1" applyBorder="1" applyAlignment="1">
      <alignment vertical="center" wrapText="1"/>
    </xf>
    <xf numFmtId="0" fontId="11" fillId="0" borderId="1" xfId="0" applyFont="1" applyBorder="1" applyAlignment="1">
      <alignment vertical="center"/>
    </xf>
    <xf numFmtId="168" fontId="11" fillId="0" borderId="1" xfId="1" applyNumberFormat="1" applyFont="1" applyBorder="1" applyAlignment="1">
      <alignment vertical="center"/>
    </xf>
    <xf numFmtId="171" fontId="11" fillId="0" borderId="5" xfId="0" applyNumberFormat="1" applyFont="1" applyBorder="1" applyAlignment="1">
      <alignment vertical="center"/>
    </xf>
    <xf numFmtId="43" fontId="11" fillId="0" borderId="5" xfId="0" applyNumberFormat="1" applyFont="1" applyBorder="1" applyAlignment="1">
      <alignment vertical="center"/>
    </xf>
    <xf numFmtId="43" fontId="5" fillId="5" borderId="5" xfId="1" applyFont="1" applyFill="1" applyBorder="1" applyAlignment="1">
      <alignment horizontal="right" vertical="center" wrapText="1"/>
    </xf>
    <xf numFmtId="173" fontId="5" fillId="5" borderId="5" xfId="1" applyNumberFormat="1" applyFont="1" applyFill="1" applyBorder="1" applyAlignment="1">
      <alignment horizontal="right" vertical="center" wrapText="1"/>
    </xf>
    <xf numFmtId="168" fontId="9" fillId="5" borderId="5" xfId="1" applyNumberFormat="1" applyFont="1" applyFill="1" applyBorder="1" applyAlignment="1">
      <alignment vertical="center"/>
    </xf>
    <xf numFmtId="168" fontId="9" fillId="5" borderId="5" xfId="1" applyNumberFormat="1" applyFont="1" applyFill="1" applyBorder="1" applyAlignment="1">
      <alignment horizontal="center" vertical="center"/>
    </xf>
    <xf numFmtId="0" fontId="6"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0" xfId="0" applyFont="1" applyAlignment="1">
      <alignment horizontal="center" vertical="center" wrapText="1"/>
    </xf>
    <xf numFmtId="166" fontId="9" fillId="0" borderId="1" xfId="5" applyNumberFormat="1" applyFont="1" applyFill="1" applyBorder="1" applyAlignment="1">
      <alignment horizontal="center" vertical="center" wrapText="1"/>
    </xf>
    <xf numFmtId="166" fontId="9" fillId="0" borderId="7" xfId="5"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166" fontId="9" fillId="0" borderId="2" xfId="5" applyNumberFormat="1" applyFont="1" applyFill="1" applyBorder="1" applyAlignment="1">
      <alignment horizontal="center" vertical="center"/>
    </xf>
    <xf numFmtId="166" fontId="9" fillId="0" borderId="3" xfId="5" applyNumberFormat="1" applyFont="1" applyFill="1" applyBorder="1" applyAlignment="1">
      <alignment horizontal="center" vertical="center"/>
    </xf>
    <xf numFmtId="166" fontId="9" fillId="0" borderId="4" xfId="5" applyNumberFormat="1" applyFont="1" applyFill="1" applyBorder="1" applyAlignment="1">
      <alignment horizontal="center" vertical="center"/>
    </xf>
    <xf numFmtId="166" fontId="9" fillId="0" borderId="10" xfId="5" applyNumberFormat="1" applyFont="1" applyFill="1" applyBorder="1" applyAlignment="1">
      <alignment horizontal="center" vertical="center" wrapText="1"/>
    </xf>
    <xf numFmtId="166" fontId="9" fillId="0" borderId="11" xfId="5" applyNumberFormat="1" applyFont="1" applyFill="1" applyBorder="1" applyAlignment="1">
      <alignment horizontal="center" vertical="center" wrapText="1"/>
    </xf>
    <xf numFmtId="166" fontId="9" fillId="0" borderId="9" xfId="5"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0" xfId="0" applyFont="1" applyAlignment="1">
      <alignment horizontal="center" vertical="center" wrapText="1"/>
    </xf>
    <xf numFmtId="49" fontId="9" fillId="0" borderId="1" xfId="5" applyNumberFormat="1" applyFont="1" applyFill="1" applyBorder="1" applyAlignment="1">
      <alignment horizontal="center" vertical="center" wrapText="1"/>
    </xf>
    <xf numFmtId="49" fontId="9" fillId="0" borderId="7" xfId="5" applyNumberFormat="1" applyFont="1" applyFill="1" applyBorder="1" applyAlignment="1">
      <alignment horizontal="center" vertical="center" wrapText="1"/>
    </xf>
    <xf numFmtId="167" fontId="9" fillId="0" borderId="1" xfId="5" applyNumberFormat="1" applyFont="1" applyFill="1" applyBorder="1" applyAlignment="1">
      <alignment horizontal="center" vertical="center" wrapText="1"/>
    </xf>
    <xf numFmtId="167" fontId="9" fillId="0" borderId="7" xfId="5" applyNumberFormat="1" applyFont="1" applyFill="1" applyBorder="1" applyAlignment="1">
      <alignment horizontal="center" vertical="center" wrapText="1"/>
    </xf>
    <xf numFmtId="0" fontId="9" fillId="0" borderId="0" xfId="0" applyFont="1" applyAlignment="1">
      <alignment horizont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166" fontId="9" fillId="0" borderId="6" xfId="5" applyNumberFormat="1" applyFont="1" applyFill="1" applyBorder="1" applyAlignment="1">
      <alignment horizontal="center" vertical="center" wrapText="1"/>
    </xf>
    <xf numFmtId="49" fontId="9" fillId="0" borderId="6" xfId="5" applyNumberFormat="1" applyFont="1" applyFill="1" applyBorder="1" applyAlignment="1">
      <alignment horizontal="center" vertical="center" wrapText="1"/>
    </xf>
    <xf numFmtId="167" fontId="9" fillId="0" borderId="6" xfId="5" applyNumberFormat="1" applyFont="1" applyFill="1" applyBorder="1" applyAlignment="1">
      <alignment horizontal="center" vertical="center" wrapText="1"/>
    </xf>
    <xf numFmtId="166" fontId="9" fillId="0" borderId="2" xfId="5" applyNumberFormat="1" applyFont="1" applyFill="1" applyBorder="1" applyAlignment="1">
      <alignment horizontal="center" vertical="center" wrapText="1"/>
    </xf>
    <xf numFmtId="166" fontId="9" fillId="0" borderId="3" xfId="5" applyNumberFormat="1" applyFont="1" applyFill="1" applyBorder="1" applyAlignment="1">
      <alignment horizontal="center" vertical="center" wrapText="1"/>
    </xf>
    <xf numFmtId="166" fontId="9" fillId="0" borderId="4" xfId="5" applyNumberFormat="1" applyFont="1" applyFill="1" applyBorder="1" applyAlignment="1">
      <alignment horizontal="center" vertical="center" wrapText="1"/>
    </xf>
  </cellXfs>
  <cellStyles count="8">
    <cellStyle name="AutoFormat-Optionen" xfId="4"/>
    <cellStyle name="Comma" xfId="1" builtinId="3"/>
    <cellStyle name="Comma 10 2" xfId="2"/>
    <cellStyle name="Comma 10 3" xfId="5"/>
    <cellStyle name="Comma 2" xfId="3"/>
    <cellStyle name="Normal" xfId="0" builtinId="0"/>
    <cellStyle name="Normal 2 2" xfId="7"/>
    <cellStyle name="Normal 2 3"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171450</xdr:colOff>
      <xdr:row>2</xdr:row>
      <xdr:rowOff>371475</xdr:rowOff>
    </xdr:from>
    <xdr:to>
      <xdr:col>10</xdr:col>
      <xdr:colOff>257175</xdr:colOff>
      <xdr:row>2</xdr:row>
      <xdr:rowOff>371475</xdr:rowOff>
    </xdr:to>
    <xdr:cxnSp macro="">
      <xdr:nvCxnSpPr>
        <xdr:cNvPr id="3" name="Straight Connector 2"/>
        <xdr:cNvCxnSpPr/>
      </xdr:nvCxnSpPr>
      <xdr:spPr>
        <a:xfrm>
          <a:off x="5314950" y="990600"/>
          <a:ext cx="3009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3</xdr:row>
      <xdr:rowOff>0</xdr:rowOff>
    </xdr:from>
    <xdr:to>
      <xdr:col>19</xdr:col>
      <xdr:colOff>466165</xdr:colOff>
      <xdr:row>3</xdr:row>
      <xdr:rowOff>0</xdr:rowOff>
    </xdr:to>
    <xdr:cxnSp macro="">
      <xdr:nvCxnSpPr>
        <xdr:cNvPr id="2" name="Straight Connector 1"/>
        <xdr:cNvCxnSpPr/>
      </xdr:nvCxnSpPr>
      <xdr:spPr>
        <a:xfrm>
          <a:off x="8382000" y="1423147"/>
          <a:ext cx="3009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95250</xdr:colOff>
      <xdr:row>2</xdr:row>
      <xdr:rowOff>485775</xdr:rowOff>
    </xdr:from>
    <xdr:to>
      <xdr:col>19</xdr:col>
      <xdr:colOff>561975</xdr:colOff>
      <xdr:row>2</xdr:row>
      <xdr:rowOff>485775</xdr:rowOff>
    </xdr:to>
    <xdr:cxnSp macro="">
      <xdr:nvCxnSpPr>
        <xdr:cNvPr id="2" name="Straight Connector 1"/>
        <xdr:cNvCxnSpPr/>
      </xdr:nvCxnSpPr>
      <xdr:spPr>
        <a:xfrm>
          <a:off x="7267575" y="1295400"/>
          <a:ext cx="3009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100854</xdr:colOff>
      <xdr:row>3</xdr:row>
      <xdr:rowOff>0</xdr:rowOff>
    </xdr:from>
    <xdr:to>
      <xdr:col>19</xdr:col>
      <xdr:colOff>298078</xdr:colOff>
      <xdr:row>3</xdr:row>
      <xdr:rowOff>0</xdr:rowOff>
    </xdr:to>
    <xdr:cxnSp macro="">
      <xdr:nvCxnSpPr>
        <xdr:cNvPr id="2" name="Straight Connector 1"/>
        <xdr:cNvCxnSpPr/>
      </xdr:nvCxnSpPr>
      <xdr:spPr>
        <a:xfrm>
          <a:off x="7575178" y="1591235"/>
          <a:ext cx="3009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563218</xdr:colOff>
      <xdr:row>2</xdr:row>
      <xdr:rowOff>505239</xdr:rowOff>
    </xdr:from>
    <xdr:to>
      <xdr:col>11</xdr:col>
      <xdr:colOff>86140</xdr:colOff>
      <xdr:row>2</xdr:row>
      <xdr:rowOff>505239</xdr:rowOff>
    </xdr:to>
    <xdr:cxnSp macro="">
      <xdr:nvCxnSpPr>
        <xdr:cNvPr id="2" name="Straight Connector 1"/>
        <xdr:cNvCxnSpPr/>
      </xdr:nvCxnSpPr>
      <xdr:spPr>
        <a:xfrm>
          <a:off x="8415131" y="952500"/>
          <a:ext cx="3009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zoomScaleNormal="100" workbookViewId="0">
      <selection activeCell="H4" sqref="H4"/>
    </sheetView>
  </sheetViews>
  <sheetFormatPr defaultRowHeight="15.75"/>
  <cols>
    <col min="1" max="1" width="4.140625" style="2" bestFit="1" customWidth="1"/>
    <col min="2" max="2" width="28.7109375" style="1" customWidth="1"/>
    <col min="3" max="3" width="11" style="1" customWidth="1"/>
    <col min="4" max="4" width="10.140625" style="1" bestFit="1" customWidth="1"/>
    <col min="5" max="6" width="11.5703125" style="1" customWidth="1"/>
    <col min="7" max="7" width="11.42578125" style="1" customWidth="1"/>
    <col min="8" max="8" width="10.7109375" style="1" customWidth="1"/>
    <col min="9" max="9" width="9.85546875" style="1" customWidth="1"/>
    <col min="10" max="11" width="11.85546875" style="1" customWidth="1"/>
    <col min="12" max="12" width="11.28515625" style="1" customWidth="1"/>
    <col min="13" max="13" width="10.5703125" style="1" customWidth="1"/>
    <col min="14" max="14" width="10" style="1" customWidth="1"/>
    <col min="15" max="16" width="10.7109375" style="1" customWidth="1"/>
    <col min="17" max="17" width="11.5703125" style="1" customWidth="1"/>
    <col min="18" max="18" width="9.140625" style="2"/>
    <col min="19" max="261" width="9.140625" style="1"/>
    <col min="262" max="262" width="4" style="1" bestFit="1" customWidth="1"/>
    <col min="263" max="263" width="32.5703125" style="1" customWidth="1"/>
    <col min="264" max="264" width="9.140625" style="1" bestFit="1" customWidth="1"/>
    <col min="265" max="265" width="12.28515625" style="1" customWidth="1"/>
    <col min="266" max="517" width="9.140625" style="1"/>
    <col min="518" max="518" width="4" style="1" bestFit="1" customWidth="1"/>
    <col min="519" max="519" width="32.5703125" style="1" customWidth="1"/>
    <col min="520" max="520" width="9.140625" style="1" bestFit="1" customWidth="1"/>
    <col min="521" max="521" width="12.28515625" style="1" customWidth="1"/>
    <col min="522" max="773" width="9.140625" style="1"/>
    <col min="774" max="774" width="4" style="1" bestFit="1" customWidth="1"/>
    <col min="775" max="775" width="32.5703125" style="1" customWidth="1"/>
    <col min="776" max="776" width="9.140625" style="1" bestFit="1" customWidth="1"/>
    <col min="777" max="777" width="12.28515625" style="1" customWidth="1"/>
    <col min="778" max="1029" width="9.140625" style="1"/>
    <col min="1030" max="1030" width="4" style="1" bestFit="1" customWidth="1"/>
    <col min="1031" max="1031" width="32.5703125" style="1" customWidth="1"/>
    <col min="1032" max="1032" width="9.140625" style="1" bestFit="1" customWidth="1"/>
    <col min="1033" max="1033" width="12.28515625" style="1" customWidth="1"/>
    <col min="1034" max="1285" width="9.140625" style="1"/>
    <col min="1286" max="1286" width="4" style="1" bestFit="1" customWidth="1"/>
    <col min="1287" max="1287" width="32.5703125" style="1" customWidth="1"/>
    <col min="1288" max="1288" width="9.140625" style="1" bestFit="1" customWidth="1"/>
    <col min="1289" max="1289" width="12.28515625" style="1" customWidth="1"/>
    <col min="1290" max="1541" width="9.140625" style="1"/>
    <col min="1542" max="1542" width="4" style="1" bestFit="1" customWidth="1"/>
    <col min="1543" max="1543" width="32.5703125" style="1" customWidth="1"/>
    <col min="1544" max="1544" width="9.140625" style="1" bestFit="1" customWidth="1"/>
    <col min="1545" max="1545" width="12.28515625" style="1" customWidth="1"/>
    <col min="1546" max="1797" width="9.140625" style="1"/>
    <col min="1798" max="1798" width="4" style="1" bestFit="1" customWidth="1"/>
    <col min="1799" max="1799" width="32.5703125" style="1" customWidth="1"/>
    <col min="1800" max="1800" width="9.140625" style="1" bestFit="1" customWidth="1"/>
    <col min="1801" max="1801" width="12.28515625" style="1" customWidth="1"/>
    <col min="1802" max="2053" width="9.140625" style="1"/>
    <col min="2054" max="2054" width="4" style="1" bestFit="1" customWidth="1"/>
    <col min="2055" max="2055" width="32.5703125" style="1" customWidth="1"/>
    <col min="2056" max="2056" width="9.140625" style="1" bestFit="1" customWidth="1"/>
    <col min="2057" max="2057" width="12.28515625" style="1" customWidth="1"/>
    <col min="2058" max="2309" width="9.140625" style="1"/>
    <col min="2310" max="2310" width="4" style="1" bestFit="1" customWidth="1"/>
    <col min="2311" max="2311" width="32.5703125" style="1" customWidth="1"/>
    <col min="2312" max="2312" width="9.140625" style="1" bestFit="1" customWidth="1"/>
    <col min="2313" max="2313" width="12.28515625" style="1" customWidth="1"/>
    <col min="2314" max="2565" width="9.140625" style="1"/>
    <col min="2566" max="2566" width="4" style="1" bestFit="1" customWidth="1"/>
    <col min="2567" max="2567" width="32.5703125" style="1" customWidth="1"/>
    <col min="2568" max="2568" width="9.140625" style="1" bestFit="1" customWidth="1"/>
    <col min="2569" max="2569" width="12.28515625" style="1" customWidth="1"/>
    <col min="2570" max="2821" width="9.140625" style="1"/>
    <col min="2822" max="2822" width="4" style="1" bestFit="1" customWidth="1"/>
    <col min="2823" max="2823" width="32.5703125" style="1" customWidth="1"/>
    <col min="2824" max="2824" width="9.140625" style="1" bestFit="1" customWidth="1"/>
    <col min="2825" max="2825" width="12.28515625" style="1" customWidth="1"/>
    <col min="2826" max="3077" width="9.140625" style="1"/>
    <col min="3078" max="3078" width="4" style="1" bestFit="1" customWidth="1"/>
    <col min="3079" max="3079" width="32.5703125" style="1" customWidth="1"/>
    <col min="3080" max="3080" width="9.140625" style="1" bestFit="1" customWidth="1"/>
    <col min="3081" max="3081" width="12.28515625" style="1" customWidth="1"/>
    <col min="3082" max="3333" width="9.140625" style="1"/>
    <col min="3334" max="3334" width="4" style="1" bestFit="1" customWidth="1"/>
    <col min="3335" max="3335" width="32.5703125" style="1" customWidth="1"/>
    <col min="3336" max="3336" width="9.140625" style="1" bestFit="1" customWidth="1"/>
    <col min="3337" max="3337" width="12.28515625" style="1" customWidth="1"/>
    <col min="3338" max="3589" width="9.140625" style="1"/>
    <col min="3590" max="3590" width="4" style="1" bestFit="1" customWidth="1"/>
    <col min="3591" max="3591" width="32.5703125" style="1" customWidth="1"/>
    <col min="3592" max="3592" width="9.140625" style="1" bestFit="1" customWidth="1"/>
    <col min="3593" max="3593" width="12.28515625" style="1" customWidth="1"/>
    <col min="3594" max="3845" width="9.140625" style="1"/>
    <col min="3846" max="3846" width="4" style="1" bestFit="1" customWidth="1"/>
    <col min="3847" max="3847" width="32.5703125" style="1" customWidth="1"/>
    <col min="3848" max="3848" width="9.140625" style="1" bestFit="1" customWidth="1"/>
    <col min="3849" max="3849" width="12.28515625" style="1" customWidth="1"/>
    <col min="3850" max="4101" width="9.140625" style="1"/>
    <col min="4102" max="4102" width="4" style="1" bestFit="1" customWidth="1"/>
    <col min="4103" max="4103" width="32.5703125" style="1" customWidth="1"/>
    <col min="4104" max="4104" width="9.140625" style="1" bestFit="1" customWidth="1"/>
    <col min="4105" max="4105" width="12.28515625" style="1" customWidth="1"/>
    <col min="4106" max="4357" width="9.140625" style="1"/>
    <col min="4358" max="4358" width="4" style="1" bestFit="1" customWidth="1"/>
    <col min="4359" max="4359" width="32.5703125" style="1" customWidth="1"/>
    <col min="4360" max="4360" width="9.140625" style="1" bestFit="1" customWidth="1"/>
    <col min="4361" max="4361" width="12.28515625" style="1" customWidth="1"/>
    <col min="4362" max="4613" width="9.140625" style="1"/>
    <col min="4614" max="4614" width="4" style="1" bestFit="1" customWidth="1"/>
    <col min="4615" max="4615" width="32.5703125" style="1" customWidth="1"/>
    <col min="4616" max="4616" width="9.140625" style="1" bestFit="1" customWidth="1"/>
    <col min="4617" max="4617" width="12.28515625" style="1" customWidth="1"/>
    <col min="4618" max="4869" width="9.140625" style="1"/>
    <col min="4870" max="4870" width="4" style="1" bestFit="1" customWidth="1"/>
    <col min="4871" max="4871" width="32.5703125" style="1" customWidth="1"/>
    <col min="4872" max="4872" width="9.140625" style="1" bestFit="1" customWidth="1"/>
    <col min="4873" max="4873" width="12.28515625" style="1" customWidth="1"/>
    <col min="4874" max="5125" width="9.140625" style="1"/>
    <col min="5126" max="5126" width="4" style="1" bestFit="1" customWidth="1"/>
    <col min="5127" max="5127" width="32.5703125" style="1" customWidth="1"/>
    <col min="5128" max="5128" width="9.140625" style="1" bestFit="1" customWidth="1"/>
    <col min="5129" max="5129" width="12.28515625" style="1" customWidth="1"/>
    <col min="5130" max="5381" width="9.140625" style="1"/>
    <col min="5382" max="5382" width="4" style="1" bestFit="1" customWidth="1"/>
    <col min="5383" max="5383" width="32.5703125" style="1" customWidth="1"/>
    <col min="5384" max="5384" width="9.140625" style="1" bestFit="1" customWidth="1"/>
    <col min="5385" max="5385" width="12.28515625" style="1" customWidth="1"/>
    <col min="5386" max="5637" width="9.140625" style="1"/>
    <col min="5638" max="5638" width="4" style="1" bestFit="1" customWidth="1"/>
    <col min="5639" max="5639" width="32.5703125" style="1" customWidth="1"/>
    <col min="5640" max="5640" width="9.140625" style="1" bestFit="1" customWidth="1"/>
    <col min="5641" max="5641" width="12.28515625" style="1" customWidth="1"/>
    <col min="5642" max="5893" width="9.140625" style="1"/>
    <col min="5894" max="5894" width="4" style="1" bestFit="1" customWidth="1"/>
    <col min="5895" max="5895" width="32.5703125" style="1" customWidth="1"/>
    <col min="5896" max="5896" width="9.140625" style="1" bestFit="1" customWidth="1"/>
    <col min="5897" max="5897" width="12.28515625" style="1" customWidth="1"/>
    <col min="5898" max="6149" width="9.140625" style="1"/>
    <col min="6150" max="6150" width="4" style="1" bestFit="1" customWidth="1"/>
    <col min="6151" max="6151" width="32.5703125" style="1" customWidth="1"/>
    <col min="6152" max="6152" width="9.140625" style="1" bestFit="1" customWidth="1"/>
    <col min="6153" max="6153" width="12.28515625" style="1" customWidth="1"/>
    <col min="6154" max="6405" width="9.140625" style="1"/>
    <col min="6406" max="6406" width="4" style="1" bestFit="1" customWidth="1"/>
    <col min="6407" max="6407" width="32.5703125" style="1" customWidth="1"/>
    <col min="6408" max="6408" width="9.140625" style="1" bestFit="1" customWidth="1"/>
    <col min="6409" max="6409" width="12.28515625" style="1" customWidth="1"/>
    <col min="6410" max="6661" width="9.140625" style="1"/>
    <col min="6662" max="6662" width="4" style="1" bestFit="1" customWidth="1"/>
    <col min="6663" max="6663" width="32.5703125" style="1" customWidth="1"/>
    <col min="6664" max="6664" width="9.140625" style="1" bestFit="1" customWidth="1"/>
    <col min="6665" max="6665" width="12.28515625" style="1" customWidth="1"/>
    <col min="6666" max="6917" width="9.140625" style="1"/>
    <col min="6918" max="6918" width="4" style="1" bestFit="1" customWidth="1"/>
    <col min="6919" max="6919" width="32.5703125" style="1" customWidth="1"/>
    <col min="6920" max="6920" width="9.140625" style="1" bestFit="1" customWidth="1"/>
    <col min="6921" max="6921" width="12.28515625" style="1" customWidth="1"/>
    <col min="6922" max="7173" width="9.140625" style="1"/>
    <col min="7174" max="7174" width="4" style="1" bestFit="1" customWidth="1"/>
    <col min="7175" max="7175" width="32.5703125" style="1" customWidth="1"/>
    <col min="7176" max="7176" width="9.140625" style="1" bestFit="1" customWidth="1"/>
    <col min="7177" max="7177" width="12.28515625" style="1" customWidth="1"/>
    <col min="7178" max="7429" width="9.140625" style="1"/>
    <col min="7430" max="7430" width="4" style="1" bestFit="1" customWidth="1"/>
    <col min="7431" max="7431" width="32.5703125" style="1" customWidth="1"/>
    <col min="7432" max="7432" width="9.140625" style="1" bestFit="1" customWidth="1"/>
    <col min="7433" max="7433" width="12.28515625" style="1" customWidth="1"/>
    <col min="7434" max="7685" width="9.140625" style="1"/>
    <col min="7686" max="7686" width="4" style="1" bestFit="1" customWidth="1"/>
    <col min="7687" max="7687" width="32.5703125" style="1" customWidth="1"/>
    <col min="7688" max="7688" width="9.140625" style="1" bestFit="1" customWidth="1"/>
    <col min="7689" max="7689" width="12.28515625" style="1" customWidth="1"/>
    <col min="7690" max="7941" width="9.140625" style="1"/>
    <col min="7942" max="7942" width="4" style="1" bestFit="1" customWidth="1"/>
    <col min="7943" max="7943" width="32.5703125" style="1" customWidth="1"/>
    <col min="7944" max="7944" width="9.140625" style="1" bestFit="1" customWidth="1"/>
    <col min="7945" max="7945" width="12.28515625" style="1" customWidth="1"/>
    <col min="7946" max="8197" width="9.140625" style="1"/>
    <col min="8198" max="8198" width="4" style="1" bestFit="1" customWidth="1"/>
    <col min="8199" max="8199" width="32.5703125" style="1" customWidth="1"/>
    <col min="8200" max="8200" width="9.140625" style="1" bestFit="1" customWidth="1"/>
    <col min="8201" max="8201" width="12.28515625" style="1" customWidth="1"/>
    <col min="8202" max="8453" width="9.140625" style="1"/>
    <col min="8454" max="8454" width="4" style="1" bestFit="1" customWidth="1"/>
    <col min="8455" max="8455" width="32.5703125" style="1" customWidth="1"/>
    <col min="8456" max="8456" width="9.140625" style="1" bestFit="1" customWidth="1"/>
    <col min="8457" max="8457" width="12.28515625" style="1" customWidth="1"/>
    <col min="8458" max="8709" width="9.140625" style="1"/>
    <col min="8710" max="8710" width="4" style="1" bestFit="1" customWidth="1"/>
    <col min="8711" max="8711" width="32.5703125" style="1" customWidth="1"/>
    <col min="8712" max="8712" width="9.140625" style="1" bestFit="1" customWidth="1"/>
    <col min="8713" max="8713" width="12.28515625" style="1" customWidth="1"/>
    <col min="8714" max="8965" width="9.140625" style="1"/>
    <col min="8966" max="8966" width="4" style="1" bestFit="1" customWidth="1"/>
    <col min="8967" max="8967" width="32.5703125" style="1" customWidth="1"/>
    <col min="8968" max="8968" width="9.140625" style="1" bestFit="1" customWidth="1"/>
    <col min="8969" max="8969" width="12.28515625" style="1" customWidth="1"/>
    <col min="8970" max="9221" width="9.140625" style="1"/>
    <col min="9222" max="9222" width="4" style="1" bestFit="1" customWidth="1"/>
    <col min="9223" max="9223" width="32.5703125" style="1" customWidth="1"/>
    <col min="9224" max="9224" width="9.140625" style="1" bestFit="1" customWidth="1"/>
    <col min="9225" max="9225" width="12.28515625" style="1" customWidth="1"/>
    <col min="9226" max="9477" width="9.140625" style="1"/>
    <col min="9478" max="9478" width="4" style="1" bestFit="1" customWidth="1"/>
    <col min="9479" max="9479" width="32.5703125" style="1" customWidth="1"/>
    <col min="9480" max="9480" width="9.140625" style="1" bestFit="1" customWidth="1"/>
    <col min="9481" max="9481" width="12.28515625" style="1" customWidth="1"/>
    <col min="9482" max="9733" width="9.140625" style="1"/>
    <col min="9734" max="9734" width="4" style="1" bestFit="1" customWidth="1"/>
    <col min="9735" max="9735" width="32.5703125" style="1" customWidth="1"/>
    <col min="9736" max="9736" width="9.140625" style="1" bestFit="1" customWidth="1"/>
    <col min="9737" max="9737" width="12.28515625" style="1" customWidth="1"/>
    <col min="9738" max="9989" width="9.140625" style="1"/>
    <col min="9990" max="9990" width="4" style="1" bestFit="1" customWidth="1"/>
    <col min="9991" max="9991" width="32.5703125" style="1" customWidth="1"/>
    <col min="9992" max="9992" width="9.140625" style="1" bestFit="1" customWidth="1"/>
    <col min="9993" max="9993" width="12.28515625" style="1" customWidth="1"/>
    <col min="9994" max="10245" width="9.140625" style="1"/>
    <col min="10246" max="10246" width="4" style="1" bestFit="1" customWidth="1"/>
    <col min="10247" max="10247" width="32.5703125" style="1" customWidth="1"/>
    <col min="10248" max="10248" width="9.140625" style="1" bestFit="1" customWidth="1"/>
    <col min="10249" max="10249" width="12.28515625" style="1" customWidth="1"/>
    <col min="10250" max="10501" width="9.140625" style="1"/>
    <col min="10502" max="10502" width="4" style="1" bestFit="1" customWidth="1"/>
    <col min="10503" max="10503" width="32.5703125" style="1" customWidth="1"/>
    <col min="10504" max="10504" width="9.140625" style="1" bestFit="1" customWidth="1"/>
    <col min="10505" max="10505" width="12.28515625" style="1" customWidth="1"/>
    <col min="10506" max="10757" width="9.140625" style="1"/>
    <col min="10758" max="10758" width="4" style="1" bestFit="1" customWidth="1"/>
    <col min="10759" max="10759" width="32.5703125" style="1" customWidth="1"/>
    <col min="10760" max="10760" width="9.140625" style="1" bestFit="1" customWidth="1"/>
    <col min="10761" max="10761" width="12.28515625" style="1" customWidth="1"/>
    <col min="10762" max="11013" width="9.140625" style="1"/>
    <col min="11014" max="11014" width="4" style="1" bestFit="1" customWidth="1"/>
    <col min="11015" max="11015" width="32.5703125" style="1" customWidth="1"/>
    <col min="11016" max="11016" width="9.140625" style="1" bestFit="1" customWidth="1"/>
    <col min="11017" max="11017" width="12.28515625" style="1" customWidth="1"/>
    <col min="11018" max="11269" width="9.140625" style="1"/>
    <col min="11270" max="11270" width="4" style="1" bestFit="1" customWidth="1"/>
    <col min="11271" max="11271" width="32.5703125" style="1" customWidth="1"/>
    <col min="11272" max="11272" width="9.140625" style="1" bestFit="1" customWidth="1"/>
    <col min="11273" max="11273" width="12.28515625" style="1" customWidth="1"/>
    <col min="11274" max="11525" width="9.140625" style="1"/>
    <col min="11526" max="11526" width="4" style="1" bestFit="1" customWidth="1"/>
    <col min="11527" max="11527" width="32.5703125" style="1" customWidth="1"/>
    <col min="11528" max="11528" width="9.140625" style="1" bestFit="1" customWidth="1"/>
    <col min="11529" max="11529" width="12.28515625" style="1" customWidth="1"/>
    <col min="11530" max="11781" width="9.140625" style="1"/>
    <col min="11782" max="11782" width="4" style="1" bestFit="1" customWidth="1"/>
    <col min="11783" max="11783" width="32.5703125" style="1" customWidth="1"/>
    <col min="11784" max="11784" width="9.140625" style="1" bestFit="1" customWidth="1"/>
    <col min="11785" max="11785" width="12.28515625" style="1" customWidth="1"/>
    <col min="11786" max="12037" width="9.140625" style="1"/>
    <col min="12038" max="12038" width="4" style="1" bestFit="1" customWidth="1"/>
    <col min="12039" max="12039" width="32.5703125" style="1" customWidth="1"/>
    <col min="12040" max="12040" width="9.140625" style="1" bestFit="1" customWidth="1"/>
    <col min="12041" max="12041" width="12.28515625" style="1" customWidth="1"/>
    <col min="12042" max="12293" width="9.140625" style="1"/>
    <col min="12294" max="12294" width="4" style="1" bestFit="1" customWidth="1"/>
    <col min="12295" max="12295" width="32.5703125" style="1" customWidth="1"/>
    <col min="12296" max="12296" width="9.140625" style="1" bestFit="1" customWidth="1"/>
    <col min="12297" max="12297" width="12.28515625" style="1" customWidth="1"/>
    <col min="12298" max="12549" width="9.140625" style="1"/>
    <col min="12550" max="12550" width="4" style="1" bestFit="1" customWidth="1"/>
    <col min="12551" max="12551" width="32.5703125" style="1" customWidth="1"/>
    <col min="12552" max="12552" width="9.140625" style="1" bestFit="1" customWidth="1"/>
    <col min="12553" max="12553" width="12.28515625" style="1" customWidth="1"/>
    <col min="12554" max="12805" width="9.140625" style="1"/>
    <col min="12806" max="12806" width="4" style="1" bestFit="1" customWidth="1"/>
    <col min="12807" max="12807" width="32.5703125" style="1" customWidth="1"/>
    <col min="12808" max="12808" width="9.140625" style="1" bestFit="1" customWidth="1"/>
    <col min="12809" max="12809" width="12.28515625" style="1" customWidth="1"/>
    <col min="12810" max="13061" width="9.140625" style="1"/>
    <col min="13062" max="13062" width="4" style="1" bestFit="1" customWidth="1"/>
    <col min="13063" max="13063" width="32.5703125" style="1" customWidth="1"/>
    <col min="13064" max="13064" width="9.140625" style="1" bestFit="1" customWidth="1"/>
    <col min="13065" max="13065" width="12.28515625" style="1" customWidth="1"/>
    <col min="13066" max="13317" width="9.140625" style="1"/>
    <col min="13318" max="13318" width="4" style="1" bestFit="1" customWidth="1"/>
    <col min="13319" max="13319" width="32.5703125" style="1" customWidth="1"/>
    <col min="13320" max="13320" width="9.140625" style="1" bestFit="1" customWidth="1"/>
    <col min="13321" max="13321" width="12.28515625" style="1" customWidth="1"/>
    <col min="13322" max="13573" width="9.140625" style="1"/>
    <col min="13574" max="13574" width="4" style="1" bestFit="1" customWidth="1"/>
    <col min="13575" max="13575" width="32.5703125" style="1" customWidth="1"/>
    <col min="13576" max="13576" width="9.140625" style="1" bestFit="1" customWidth="1"/>
    <col min="13577" max="13577" width="12.28515625" style="1" customWidth="1"/>
    <col min="13578" max="13829" width="9.140625" style="1"/>
    <col min="13830" max="13830" width="4" style="1" bestFit="1" customWidth="1"/>
    <col min="13831" max="13831" width="32.5703125" style="1" customWidth="1"/>
    <col min="13832" max="13832" width="9.140625" style="1" bestFit="1" customWidth="1"/>
    <col min="13833" max="13833" width="12.28515625" style="1" customWidth="1"/>
    <col min="13834" max="14085" width="9.140625" style="1"/>
    <col min="14086" max="14086" width="4" style="1" bestFit="1" customWidth="1"/>
    <col min="14087" max="14087" width="32.5703125" style="1" customWidth="1"/>
    <col min="14088" max="14088" width="9.140625" style="1" bestFit="1" customWidth="1"/>
    <col min="14089" max="14089" width="12.28515625" style="1" customWidth="1"/>
    <col min="14090" max="14341" width="9.140625" style="1"/>
    <col min="14342" max="14342" width="4" style="1" bestFit="1" customWidth="1"/>
    <col min="14343" max="14343" width="32.5703125" style="1" customWidth="1"/>
    <col min="14344" max="14344" width="9.140625" style="1" bestFit="1" customWidth="1"/>
    <col min="14345" max="14345" width="12.28515625" style="1" customWidth="1"/>
    <col min="14346" max="14597" width="9.140625" style="1"/>
    <col min="14598" max="14598" width="4" style="1" bestFit="1" customWidth="1"/>
    <col min="14599" max="14599" width="32.5703125" style="1" customWidth="1"/>
    <col min="14600" max="14600" width="9.140625" style="1" bestFit="1" customWidth="1"/>
    <col min="14601" max="14601" width="12.28515625" style="1" customWidth="1"/>
    <col min="14602" max="14853" width="9.140625" style="1"/>
    <col min="14854" max="14854" width="4" style="1" bestFit="1" customWidth="1"/>
    <col min="14855" max="14855" width="32.5703125" style="1" customWidth="1"/>
    <col min="14856" max="14856" width="9.140625" style="1" bestFit="1" customWidth="1"/>
    <col min="14857" max="14857" width="12.28515625" style="1" customWidth="1"/>
    <col min="14858" max="15109" width="9.140625" style="1"/>
    <col min="15110" max="15110" width="4" style="1" bestFit="1" customWidth="1"/>
    <col min="15111" max="15111" width="32.5703125" style="1" customWidth="1"/>
    <col min="15112" max="15112" width="9.140625" style="1" bestFit="1" customWidth="1"/>
    <col min="15113" max="15113" width="12.28515625" style="1" customWidth="1"/>
    <col min="15114" max="15365" width="9.140625" style="1"/>
    <col min="15366" max="15366" width="4" style="1" bestFit="1" customWidth="1"/>
    <col min="15367" max="15367" width="32.5703125" style="1" customWidth="1"/>
    <col min="15368" max="15368" width="9.140625" style="1" bestFit="1" customWidth="1"/>
    <col min="15369" max="15369" width="12.28515625" style="1" customWidth="1"/>
    <col min="15370" max="15621" width="9.140625" style="1"/>
    <col min="15622" max="15622" width="4" style="1" bestFit="1" customWidth="1"/>
    <col min="15623" max="15623" width="32.5703125" style="1" customWidth="1"/>
    <col min="15624" max="15624" width="9.140625" style="1" bestFit="1" customWidth="1"/>
    <col min="15625" max="15625" width="12.28515625" style="1" customWidth="1"/>
    <col min="15626" max="15877" width="9.140625" style="1"/>
    <col min="15878" max="15878" width="4" style="1" bestFit="1" customWidth="1"/>
    <col min="15879" max="15879" width="32.5703125" style="1" customWidth="1"/>
    <col min="15880" max="15880" width="9.140625" style="1" bestFit="1" customWidth="1"/>
    <col min="15881" max="15881" width="12.28515625" style="1" customWidth="1"/>
    <col min="15882" max="16133" width="9.140625" style="1"/>
    <col min="16134" max="16134" width="4" style="1" bestFit="1" customWidth="1"/>
    <col min="16135" max="16135" width="32.5703125" style="1" customWidth="1"/>
    <col min="16136" max="16136" width="9.140625" style="1" bestFit="1" customWidth="1"/>
    <col min="16137" max="16137" width="12.28515625" style="1" customWidth="1"/>
    <col min="16138" max="16384" width="9.140625" style="1"/>
  </cols>
  <sheetData>
    <row r="1" spans="1:18">
      <c r="A1" s="118" t="s">
        <v>73</v>
      </c>
      <c r="B1" s="118"/>
      <c r="C1" s="118"/>
      <c r="D1" s="118"/>
      <c r="E1" s="118"/>
      <c r="F1" s="118"/>
      <c r="G1" s="118"/>
      <c r="H1" s="118"/>
      <c r="I1" s="118"/>
      <c r="J1" s="118"/>
      <c r="K1" s="118"/>
      <c r="L1" s="118"/>
      <c r="M1" s="118"/>
      <c r="N1" s="118"/>
      <c r="O1" s="118"/>
      <c r="P1" s="118"/>
      <c r="Q1" s="118"/>
      <c r="R1" s="118"/>
    </row>
    <row r="2" spans="1:18" ht="33.6" customHeight="1">
      <c r="A2" s="118" t="s">
        <v>71</v>
      </c>
      <c r="B2" s="118"/>
      <c r="C2" s="118"/>
      <c r="D2" s="118"/>
      <c r="E2" s="118"/>
      <c r="F2" s="118"/>
      <c r="G2" s="118"/>
      <c r="H2" s="118"/>
      <c r="I2" s="118"/>
      <c r="J2" s="118"/>
      <c r="K2" s="118"/>
      <c r="L2" s="118"/>
      <c r="M2" s="118"/>
      <c r="N2" s="118"/>
      <c r="O2" s="118"/>
      <c r="P2" s="118"/>
      <c r="Q2" s="118"/>
      <c r="R2" s="118"/>
    </row>
    <row r="3" spans="1:18" ht="36" customHeight="1">
      <c r="A3" s="119" t="s">
        <v>97</v>
      </c>
      <c r="B3" s="119"/>
      <c r="C3" s="119"/>
      <c r="D3" s="119"/>
      <c r="E3" s="119"/>
      <c r="F3" s="119"/>
      <c r="G3" s="119"/>
      <c r="H3" s="119"/>
      <c r="I3" s="119"/>
      <c r="J3" s="119"/>
      <c r="K3" s="119"/>
      <c r="L3" s="119"/>
      <c r="M3" s="119"/>
      <c r="N3" s="119"/>
      <c r="O3" s="119"/>
      <c r="P3" s="119"/>
      <c r="Q3" s="119"/>
      <c r="R3" s="119"/>
    </row>
    <row r="5" spans="1:18" ht="15.6" customHeight="1">
      <c r="D5" s="21"/>
      <c r="H5" s="91"/>
      <c r="I5" s="91"/>
      <c r="J5" s="91"/>
      <c r="K5" s="91"/>
      <c r="L5" s="91"/>
      <c r="M5" s="91"/>
      <c r="N5" s="114" t="s">
        <v>91</v>
      </c>
      <c r="O5" s="114"/>
      <c r="P5" s="114"/>
      <c r="Q5" s="114"/>
      <c r="R5" s="91"/>
    </row>
    <row r="6" spans="1:18" ht="15" customHeight="1">
      <c r="A6" s="121" t="s">
        <v>19</v>
      </c>
      <c r="B6" s="121" t="s">
        <v>45</v>
      </c>
      <c r="C6" s="120" t="s">
        <v>52</v>
      </c>
      <c r="D6" s="120"/>
      <c r="E6" s="120"/>
      <c r="F6" s="120"/>
      <c r="G6" s="120"/>
      <c r="H6" s="115" t="s">
        <v>43</v>
      </c>
      <c r="I6" s="117"/>
      <c r="J6" s="117"/>
      <c r="K6" s="117"/>
      <c r="L6" s="116"/>
      <c r="M6" s="115" t="s">
        <v>16</v>
      </c>
      <c r="N6" s="117"/>
      <c r="O6" s="117"/>
      <c r="P6" s="117"/>
      <c r="Q6" s="116"/>
      <c r="R6" s="3" t="s">
        <v>46</v>
      </c>
    </row>
    <row r="7" spans="1:18">
      <c r="A7" s="123"/>
      <c r="B7" s="123"/>
      <c r="C7" s="121" t="s">
        <v>47</v>
      </c>
      <c r="D7" s="115" t="s">
        <v>7</v>
      </c>
      <c r="E7" s="116"/>
      <c r="F7" s="115" t="s">
        <v>51</v>
      </c>
      <c r="G7" s="116"/>
      <c r="H7" s="121" t="s">
        <v>47</v>
      </c>
      <c r="I7" s="115" t="s">
        <v>7</v>
      </c>
      <c r="J7" s="116"/>
      <c r="K7" s="115" t="s">
        <v>51</v>
      </c>
      <c r="L7" s="116"/>
      <c r="M7" s="121" t="s">
        <v>47</v>
      </c>
      <c r="N7" s="115" t="s">
        <v>7</v>
      </c>
      <c r="O7" s="116"/>
      <c r="P7" s="115" t="s">
        <v>51</v>
      </c>
      <c r="Q7" s="116"/>
      <c r="R7" s="3"/>
    </row>
    <row r="8" spans="1:18" ht="72" customHeight="1">
      <c r="A8" s="122"/>
      <c r="B8" s="122"/>
      <c r="C8" s="122"/>
      <c r="D8" s="4" t="s">
        <v>8</v>
      </c>
      <c r="E8" s="4" t="s">
        <v>9</v>
      </c>
      <c r="F8" s="4" t="s">
        <v>8</v>
      </c>
      <c r="G8" s="4" t="s">
        <v>9</v>
      </c>
      <c r="H8" s="122"/>
      <c r="I8" s="4" t="s">
        <v>8</v>
      </c>
      <c r="J8" s="4" t="s">
        <v>9</v>
      </c>
      <c r="K8" s="4" t="s">
        <v>8</v>
      </c>
      <c r="L8" s="4" t="s">
        <v>9</v>
      </c>
      <c r="M8" s="122"/>
      <c r="N8" s="4" t="s">
        <v>8</v>
      </c>
      <c r="O8" s="4" t="s">
        <v>9</v>
      </c>
      <c r="P8" s="4" t="s">
        <v>8</v>
      </c>
      <c r="Q8" s="4" t="s">
        <v>9</v>
      </c>
      <c r="R8" s="3"/>
    </row>
    <row r="9" spans="1:18" s="6" customFormat="1" ht="23.25" customHeight="1">
      <c r="A9" s="3"/>
      <c r="B9" s="3" t="s">
        <v>48</v>
      </c>
      <c r="C9" s="17">
        <f>C10+C13+C16</f>
        <v>1799.9298000000001</v>
      </c>
      <c r="D9" s="17">
        <f>D10+D13+D16</f>
        <v>1168</v>
      </c>
      <c r="E9" s="17">
        <f t="shared" ref="E9:Q9" si="0">E10+E13+E16</f>
        <v>427.70519999999999</v>
      </c>
      <c r="F9" s="17">
        <f t="shared" si="0"/>
        <v>148</v>
      </c>
      <c r="G9" s="17">
        <f t="shared" si="0"/>
        <v>56.224600000000002</v>
      </c>
      <c r="H9" s="17">
        <f t="shared" si="0"/>
        <v>116.42999999999999</v>
      </c>
      <c r="I9" s="17">
        <f t="shared" si="0"/>
        <v>114.1</v>
      </c>
      <c r="J9" s="17">
        <f t="shared" si="0"/>
        <v>2.33</v>
      </c>
      <c r="K9" s="17">
        <f t="shared" si="0"/>
        <v>0</v>
      </c>
      <c r="L9" s="5">
        <f t="shared" si="0"/>
        <v>0</v>
      </c>
      <c r="M9" s="17">
        <f t="shared" si="0"/>
        <v>1683.4998000000001</v>
      </c>
      <c r="N9" s="17">
        <f t="shared" si="0"/>
        <v>1053.9000000000001</v>
      </c>
      <c r="O9" s="17">
        <f t="shared" si="0"/>
        <v>425.37520000000001</v>
      </c>
      <c r="P9" s="17">
        <f t="shared" si="0"/>
        <v>148</v>
      </c>
      <c r="Q9" s="17">
        <f t="shared" si="0"/>
        <v>56.224600000000002</v>
      </c>
      <c r="R9" s="3"/>
    </row>
    <row r="10" spans="1:18" s="6" customFormat="1" ht="37.15" customHeight="1">
      <c r="A10" s="3" t="s">
        <v>56</v>
      </c>
      <c r="B10" s="22" t="s">
        <v>69</v>
      </c>
      <c r="C10" s="17">
        <f>C11+C12</f>
        <v>80</v>
      </c>
      <c r="D10" s="17">
        <f>D11+D12</f>
        <v>40</v>
      </c>
      <c r="E10" s="17">
        <f t="shared" ref="E10:G10" si="1">E11+E12</f>
        <v>0</v>
      </c>
      <c r="F10" s="17">
        <f t="shared" si="1"/>
        <v>40</v>
      </c>
      <c r="G10" s="17">
        <f t="shared" si="1"/>
        <v>0</v>
      </c>
      <c r="H10" s="5">
        <f>H11+H12</f>
        <v>40</v>
      </c>
      <c r="I10" s="5">
        <f>I11+I12</f>
        <v>40</v>
      </c>
      <c r="J10" s="5">
        <f t="shared" ref="J10:L10" si="2">J11+J12</f>
        <v>0</v>
      </c>
      <c r="K10" s="5"/>
      <c r="L10" s="5">
        <f t="shared" si="2"/>
        <v>0</v>
      </c>
      <c r="M10" s="110">
        <f>M11+M12</f>
        <v>40</v>
      </c>
      <c r="N10" s="5">
        <f t="shared" ref="N10:Q10" si="3">N11+N12</f>
        <v>0</v>
      </c>
      <c r="O10" s="5">
        <f t="shared" si="3"/>
        <v>0</v>
      </c>
      <c r="P10" s="110">
        <f>P11+P12</f>
        <v>40</v>
      </c>
      <c r="Q10" s="5">
        <f t="shared" si="3"/>
        <v>0</v>
      </c>
      <c r="R10" s="3"/>
    </row>
    <row r="11" spans="1:18" s="6" customFormat="1" ht="34.9" customHeight="1">
      <c r="A11" s="7">
        <v>1</v>
      </c>
      <c r="B11" s="8" t="s">
        <v>61</v>
      </c>
      <c r="C11" s="17">
        <f t="shared" ref="C11" si="4">SUM(D11:G11)</f>
        <v>70</v>
      </c>
      <c r="D11" s="17">
        <f>'PL04-Phân bổ lại'!D14+'PL04-Phân bổ lại'!D16</f>
        <v>35</v>
      </c>
      <c r="E11" s="5">
        <v>0</v>
      </c>
      <c r="F11" s="5">
        <v>35</v>
      </c>
      <c r="G11" s="5">
        <v>0</v>
      </c>
      <c r="H11" s="5">
        <f>SUM(I11:L11)</f>
        <v>35</v>
      </c>
      <c r="I11" s="5">
        <f>'PL04-Phân bổ lại'!K14+'PL04-Phân bổ lại'!K16</f>
        <v>35</v>
      </c>
      <c r="J11" s="5">
        <v>0</v>
      </c>
      <c r="K11" s="5"/>
      <c r="L11" s="5">
        <v>0</v>
      </c>
      <c r="M11" s="5">
        <f>SUM(N11:Q11)</f>
        <v>35</v>
      </c>
      <c r="N11" s="5">
        <f>D11-I11</f>
        <v>0</v>
      </c>
      <c r="O11" s="5">
        <v>0</v>
      </c>
      <c r="P11" s="5">
        <v>35</v>
      </c>
      <c r="Q11" s="5">
        <v>0</v>
      </c>
      <c r="R11" s="3"/>
    </row>
    <row r="12" spans="1:18" s="6" customFormat="1" ht="23.25" customHeight="1">
      <c r="A12" s="7">
        <v>2</v>
      </c>
      <c r="B12" s="8" t="s">
        <v>49</v>
      </c>
      <c r="C12" s="17">
        <f>SUM(D12:G12)</f>
        <v>10</v>
      </c>
      <c r="D12" s="17">
        <f>'PL04-Phân bổ lại'!D12</f>
        <v>5</v>
      </c>
      <c r="E12" s="5">
        <v>0</v>
      </c>
      <c r="F12" s="5">
        <v>5</v>
      </c>
      <c r="G12" s="5">
        <v>0</v>
      </c>
      <c r="H12" s="5">
        <f>SUM(I12:L12)</f>
        <v>5</v>
      </c>
      <c r="I12" s="5">
        <f>'PL04-Phân bổ lại'!K12</f>
        <v>5</v>
      </c>
      <c r="J12" s="5">
        <v>0</v>
      </c>
      <c r="K12" s="5"/>
      <c r="L12" s="5">
        <v>0</v>
      </c>
      <c r="M12" s="5">
        <f>SUM(N12:Q12)</f>
        <v>5</v>
      </c>
      <c r="N12" s="5">
        <f>D12-I12</f>
        <v>0</v>
      </c>
      <c r="O12" s="5">
        <v>0</v>
      </c>
      <c r="P12" s="5">
        <v>5</v>
      </c>
      <c r="Q12" s="5">
        <v>0</v>
      </c>
      <c r="R12" s="3"/>
    </row>
    <row r="13" spans="1:18" s="6" customFormat="1" ht="63.6" customHeight="1">
      <c r="A13" s="3" t="s">
        <v>62</v>
      </c>
      <c r="B13" s="22" t="s">
        <v>70</v>
      </c>
      <c r="C13" s="17">
        <f>C14+C15</f>
        <v>445.0052</v>
      </c>
      <c r="D13" s="17">
        <f t="shared" ref="D13:G13" si="5">D14+D15</f>
        <v>250</v>
      </c>
      <c r="E13" s="17">
        <f t="shared" si="5"/>
        <v>154.0052</v>
      </c>
      <c r="F13" s="17">
        <f t="shared" si="5"/>
        <v>26</v>
      </c>
      <c r="G13" s="17">
        <f t="shared" si="5"/>
        <v>15</v>
      </c>
      <c r="H13" s="13">
        <f t="shared" ref="H13" si="6">H14+H15</f>
        <v>74.099999999999994</v>
      </c>
      <c r="I13" s="13">
        <f t="shared" ref="I13" si="7">I14+I15</f>
        <v>74.099999999999994</v>
      </c>
      <c r="J13" s="5">
        <f t="shared" ref="J13" si="8">J14+J15</f>
        <v>0</v>
      </c>
      <c r="K13" s="5"/>
      <c r="L13" s="5">
        <f t="shared" ref="L13" si="9">L14+L15</f>
        <v>0</v>
      </c>
      <c r="M13" s="111">
        <f t="shared" ref="M13" si="10">M14+M15</f>
        <v>370.90520000000004</v>
      </c>
      <c r="N13" s="17">
        <f t="shared" ref="N13" si="11">N14+N15</f>
        <v>175.9</v>
      </c>
      <c r="O13" s="17">
        <f t="shared" ref="O13:P13" si="12">O14+O15</f>
        <v>154.0052</v>
      </c>
      <c r="P13" s="17">
        <f t="shared" si="12"/>
        <v>26</v>
      </c>
      <c r="Q13" s="17">
        <f t="shared" ref="Q13" si="13">Q14+Q15</f>
        <v>15</v>
      </c>
      <c r="R13" s="3"/>
    </row>
    <row r="14" spans="1:18" ht="28.15" customHeight="1">
      <c r="A14" s="7">
        <v>1</v>
      </c>
      <c r="B14" s="8" t="s">
        <v>61</v>
      </c>
      <c r="C14" s="18">
        <f>SUM(D14:G14)</f>
        <v>311</v>
      </c>
      <c r="D14" s="18">
        <f>'PL04-Phân bổ lại'!D19+'PL04-Phân bổ lại'!D23</f>
        <v>129</v>
      </c>
      <c r="E14" s="18">
        <f>'PL04-Phân bổ lại'!E19+'PL04-Phân bổ lại'!E23</f>
        <v>154</v>
      </c>
      <c r="F14" s="18">
        <f>'PL04-Phân bổ lại'!H23</f>
        <v>13</v>
      </c>
      <c r="G14" s="18">
        <f>'PL04-Phân bổ lại'!G19+'PL04-Phân bổ lại'!G23</f>
        <v>15</v>
      </c>
      <c r="H14" s="12"/>
      <c r="I14" s="12"/>
      <c r="J14" s="12"/>
      <c r="K14" s="12"/>
      <c r="L14" s="12"/>
      <c r="M14" s="18">
        <f>SUM(N14:Q14)</f>
        <v>311</v>
      </c>
      <c r="N14" s="18">
        <f t="shared" ref="N14:P15" si="14">D14-I14</f>
        <v>129</v>
      </c>
      <c r="O14" s="18">
        <f t="shared" si="14"/>
        <v>154</v>
      </c>
      <c r="P14" s="18">
        <f t="shared" si="14"/>
        <v>13</v>
      </c>
      <c r="Q14" s="18">
        <f t="shared" ref="Q14" si="15">G14-L14</f>
        <v>15</v>
      </c>
      <c r="R14" s="7"/>
    </row>
    <row r="15" spans="1:18" ht="23.25" customHeight="1">
      <c r="A15" s="7">
        <v>2</v>
      </c>
      <c r="B15" s="8" t="s">
        <v>49</v>
      </c>
      <c r="C15" s="18">
        <f>SUM(D15:G15)</f>
        <v>134.0052</v>
      </c>
      <c r="D15" s="18">
        <f>'PL04-Phân bổ lại'!D28+'PL04-Phân bổ lại'!D26</f>
        <v>121</v>
      </c>
      <c r="E15" s="18">
        <f>'PL04-Phân bổ lại'!E28</f>
        <v>5.1999999999999998E-3</v>
      </c>
      <c r="F15" s="18">
        <f>'PL04-Phân bổ lại'!H26+'PL04-Phân bổ lại'!H28</f>
        <v>13</v>
      </c>
      <c r="G15" s="12">
        <f>'PL04-Phân bổ lại'!G28</f>
        <v>0</v>
      </c>
      <c r="H15" s="14">
        <f>SUM(I15:L15)</f>
        <v>74.099999999999994</v>
      </c>
      <c r="I15" s="14">
        <f>'PL04-Phân bổ lại'!K28+'PL04-Phân bổ lại'!K26</f>
        <v>74.099999999999994</v>
      </c>
      <c r="J15" s="12"/>
      <c r="K15" s="12"/>
      <c r="L15" s="12"/>
      <c r="M15" s="18">
        <f>SUM(N15:Q15)</f>
        <v>59.905200000000008</v>
      </c>
      <c r="N15" s="18">
        <f t="shared" si="14"/>
        <v>46.900000000000006</v>
      </c>
      <c r="O15" s="18">
        <f t="shared" si="14"/>
        <v>5.1999999999999998E-3</v>
      </c>
      <c r="P15" s="18">
        <f t="shared" si="14"/>
        <v>13</v>
      </c>
      <c r="Q15" s="12">
        <f t="shared" ref="Q15" si="16">G15-L15</f>
        <v>0</v>
      </c>
      <c r="R15" s="7"/>
    </row>
    <row r="16" spans="1:18" s="6" customFormat="1" ht="33.6" customHeight="1">
      <c r="A16" s="3" t="s">
        <v>64</v>
      </c>
      <c r="B16" s="22" t="s">
        <v>63</v>
      </c>
      <c r="C16" s="17">
        <f>C17+C18</f>
        <v>1274.9246000000001</v>
      </c>
      <c r="D16" s="17">
        <f t="shared" ref="D16:Q16" si="17">D17+D18</f>
        <v>878</v>
      </c>
      <c r="E16" s="17">
        <f t="shared" si="17"/>
        <v>273.7</v>
      </c>
      <c r="F16" s="17">
        <f t="shared" si="17"/>
        <v>82</v>
      </c>
      <c r="G16" s="17">
        <f t="shared" si="17"/>
        <v>41.224600000000002</v>
      </c>
      <c r="H16" s="13">
        <f t="shared" si="17"/>
        <v>2.33</v>
      </c>
      <c r="I16" s="5">
        <f t="shared" si="17"/>
        <v>0</v>
      </c>
      <c r="J16" s="13">
        <f t="shared" si="17"/>
        <v>2.33</v>
      </c>
      <c r="K16" s="13"/>
      <c r="L16" s="5">
        <f t="shared" si="17"/>
        <v>0</v>
      </c>
      <c r="M16" s="111">
        <f t="shared" si="17"/>
        <v>1272.5945999999999</v>
      </c>
      <c r="N16" s="17">
        <f t="shared" si="17"/>
        <v>878</v>
      </c>
      <c r="O16" s="17">
        <f t="shared" si="17"/>
        <v>271.37</v>
      </c>
      <c r="P16" s="17">
        <f t="shared" si="17"/>
        <v>82</v>
      </c>
      <c r="Q16" s="17">
        <f t="shared" si="17"/>
        <v>41.224600000000002</v>
      </c>
      <c r="R16" s="3"/>
    </row>
    <row r="17" spans="1:18" ht="34.9" customHeight="1">
      <c r="A17" s="7">
        <v>1</v>
      </c>
      <c r="B17" s="8" t="s">
        <v>61</v>
      </c>
      <c r="C17" s="19">
        <f>SUM(D17:G17)</f>
        <v>1085.2246</v>
      </c>
      <c r="D17" s="19">
        <f>'PL04-Phân bổ lại'!D31+'PL04-Phân bổ lại'!D34+'PL04-Phân bổ lại'!D49+'PL04-Phân bổ lại'!D51</f>
        <v>740</v>
      </c>
      <c r="E17" s="19">
        <f>'PL04-Phân bổ lại'!E31+'PL04-Phân bổ lại'!E34+'PL04-Phân bổ lại'!E46</f>
        <v>251</v>
      </c>
      <c r="F17" s="19">
        <f>'PL04-Phân bổ lại'!H31+'PL04-Phân bổ lại'!H34</f>
        <v>68</v>
      </c>
      <c r="G17" s="19">
        <f>'PL04-Phân bổ lại'!G31+'PL04-Phân bổ lại'!G34+'PL04-Phân bổ lại'!G49+'PL04-Phân bổ lại'!G51+'PL04-Phân bổ lại'!I30</f>
        <v>26.224600000000002</v>
      </c>
      <c r="H17" s="9">
        <f>SUM(I17:L17)</f>
        <v>0</v>
      </c>
      <c r="I17" s="16">
        <f>'PL04-Phân bổ lại'!K49</f>
        <v>0</v>
      </c>
      <c r="J17" s="10">
        <v>0</v>
      </c>
      <c r="K17" s="10"/>
      <c r="L17" s="10"/>
      <c r="M17" s="20">
        <f>SUM(N17:Q17)</f>
        <v>1085.2246</v>
      </c>
      <c r="N17" s="20">
        <f t="shared" ref="N17:P18" si="18">D17-I17</f>
        <v>740</v>
      </c>
      <c r="O17" s="20">
        <f t="shared" si="18"/>
        <v>251</v>
      </c>
      <c r="P17" s="20">
        <f t="shared" si="18"/>
        <v>68</v>
      </c>
      <c r="Q17" s="20">
        <f t="shared" ref="Q17:Q18" si="19">G17-L17</f>
        <v>26.224600000000002</v>
      </c>
      <c r="R17" s="7"/>
    </row>
    <row r="18" spans="1:18" ht="22.5" customHeight="1">
      <c r="A18" s="7">
        <v>2</v>
      </c>
      <c r="B18" s="8" t="s">
        <v>49</v>
      </c>
      <c r="C18" s="19">
        <f>SUM(D18:G18)</f>
        <v>189.7</v>
      </c>
      <c r="D18" s="19">
        <f>'PL04-Phân bổ lại'!D36+'PL04-Phân bổ lại'!D46</f>
        <v>138</v>
      </c>
      <c r="E18" s="19">
        <f>'PL04-Phân bổ lại'!E36+'PL04-Phân bổ lại'!E46</f>
        <v>22.7</v>
      </c>
      <c r="F18" s="19">
        <f>'PL04-Phân bổ lại'!H36</f>
        <v>14</v>
      </c>
      <c r="G18" s="19">
        <f>'PL04-Phân bổ lại'!G36+'PL04-Phân bổ lại'!G46+'PL04-Phân bổ lại'!I36</f>
        <v>15</v>
      </c>
      <c r="H18" s="15">
        <f>SUM(I18:L18)</f>
        <v>2.33</v>
      </c>
      <c r="I18" s="16">
        <v>0</v>
      </c>
      <c r="J18" s="16">
        <f>'PL04-Phân bổ lại'!L36</f>
        <v>2.33</v>
      </c>
      <c r="K18" s="16"/>
      <c r="L18" s="10">
        <f>'PL04-Phân bổ lại'!N36</f>
        <v>0</v>
      </c>
      <c r="M18" s="20">
        <f>SUM(N18:Q18)</f>
        <v>187.37</v>
      </c>
      <c r="N18" s="20">
        <f t="shared" si="18"/>
        <v>138</v>
      </c>
      <c r="O18" s="20">
        <f t="shared" si="18"/>
        <v>20.369999999999997</v>
      </c>
      <c r="P18" s="20">
        <f t="shared" si="18"/>
        <v>14</v>
      </c>
      <c r="Q18" s="20">
        <f t="shared" si="19"/>
        <v>15</v>
      </c>
      <c r="R18" s="7"/>
    </row>
    <row r="19" spans="1:18">
      <c r="C19" s="21"/>
      <c r="D19" s="21"/>
      <c r="E19" s="21"/>
      <c r="F19" s="21"/>
      <c r="G19" s="11"/>
      <c r="H19" s="11"/>
      <c r="I19" s="11"/>
      <c r="J19" s="11"/>
      <c r="K19" s="11"/>
      <c r="L19" s="11"/>
      <c r="M19" s="11"/>
      <c r="N19" s="11"/>
      <c r="O19" s="11"/>
      <c r="P19" s="11"/>
      <c r="Q19" s="11"/>
    </row>
    <row r="20" spans="1:18">
      <c r="C20" s="11"/>
      <c r="D20" s="11"/>
      <c r="E20" s="11"/>
      <c r="F20" s="11"/>
      <c r="G20" s="11"/>
      <c r="H20" s="11"/>
      <c r="I20" s="11"/>
      <c r="J20" s="11"/>
      <c r="K20" s="11"/>
      <c r="L20" s="11"/>
      <c r="M20" s="11"/>
      <c r="N20" s="11"/>
      <c r="O20" s="11"/>
      <c r="P20" s="11"/>
      <c r="Q20" s="11"/>
    </row>
    <row r="21" spans="1:18">
      <c r="C21" s="11"/>
      <c r="D21" s="11"/>
      <c r="E21" s="11"/>
      <c r="F21" s="11"/>
      <c r="G21" s="11"/>
      <c r="H21" s="11"/>
      <c r="I21" s="11"/>
      <c r="J21" s="11"/>
      <c r="K21" s="11"/>
      <c r="L21" s="11"/>
      <c r="M21" s="11"/>
      <c r="N21" s="11"/>
      <c r="O21" s="11"/>
      <c r="P21" s="11"/>
      <c r="Q21" s="11"/>
    </row>
    <row r="22" spans="1:18">
      <c r="C22" s="11"/>
      <c r="D22" s="11"/>
      <c r="E22" s="11"/>
      <c r="F22" s="11"/>
      <c r="G22" s="11"/>
      <c r="H22" s="11"/>
      <c r="I22" s="11"/>
      <c r="J22" s="11"/>
      <c r="K22" s="11"/>
      <c r="L22" s="11"/>
      <c r="M22" s="11"/>
      <c r="N22" s="11"/>
      <c r="O22" s="11"/>
      <c r="P22" s="11"/>
      <c r="Q22" s="11"/>
    </row>
    <row r="23" spans="1:18">
      <c r="C23" s="11"/>
      <c r="D23" s="11"/>
      <c r="E23" s="11"/>
      <c r="F23" s="11"/>
      <c r="G23" s="11"/>
      <c r="H23" s="11"/>
      <c r="I23" s="11"/>
      <c r="J23" s="11"/>
      <c r="K23" s="11"/>
      <c r="L23" s="11"/>
      <c r="M23" s="11"/>
      <c r="N23" s="11"/>
      <c r="O23" s="11"/>
      <c r="P23" s="11"/>
      <c r="Q23" s="11"/>
    </row>
    <row r="24" spans="1:18">
      <c r="C24" s="11"/>
      <c r="D24" s="11"/>
      <c r="E24" s="11"/>
      <c r="F24" s="11"/>
      <c r="G24" s="11"/>
      <c r="H24" s="11"/>
      <c r="I24" s="11"/>
      <c r="J24" s="11"/>
      <c r="K24" s="11"/>
      <c r="L24" s="11"/>
      <c r="M24" s="11"/>
      <c r="N24" s="11"/>
      <c r="O24" s="11"/>
      <c r="P24" s="11"/>
      <c r="Q24" s="11"/>
    </row>
    <row r="25" spans="1:18">
      <c r="A25" s="1"/>
      <c r="C25" s="11"/>
      <c r="D25" s="11"/>
      <c r="E25" s="11"/>
      <c r="F25" s="11"/>
      <c r="G25" s="11"/>
      <c r="H25" s="11"/>
      <c r="I25" s="11"/>
      <c r="J25" s="11"/>
      <c r="K25" s="11"/>
      <c r="L25" s="11"/>
      <c r="M25" s="11"/>
      <c r="N25" s="11"/>
      <c r="O25" s="11"/>
      <c r="P25" s="11"/>
      <c r="Q25" s="11"/>
      <c r="R25" s="1"/>
    </row>
    <row r="26" spans="1:18">
      <c r="A26" s="1"/>
      <c r="C26" s="11"/>
      <c r="D26" s="11"/>
      <c r="E26" s="11"/>
      <c r="F26" s="11"/>
      <c r="G26" s="11"/>
      <c r="H26" s="11"/>
      <c r="I26" s="11"/>
      <c r="J26" s="11"/>
      <c r="K26" s="11"/>
      <c r="L26" s="11"/>
      <c r="M26" s="11"/>
      <c r="N26" s="11"/>
      <c r="O26" s="11"/>
      <c r="P26" s="11"/>
      <c r="Q26" s="11"/>
      <c r="R26" s="1"/>
    </row>
    <row r="27" spans="1:18">
      <c r="A27" s="1"/>
      <c r="C27" s="11"/>
      <c r="D27" s="11"/>
      <c r="E27" s="11"/>
      <c r="F27" s="11"/>
      <c r="G27" s="11"/>
      <c r="H27" s="11"/>
      <c r="I27" s="11"/>
      <c r="J27" s="11"/>
      <c r="K27" s="11"/>
      <c r="L27" s="11"/>
      <c r="M27" s="11"/>
      <c r="N27" s="11"/>
      <c r="O27" s="11"/>
      <c r="P27" s="11"/>
      <c r="Q27" s="11"/>
      <c r="R27" s="1"/>
    </row>
    <row r="28" spans="1:18">
      <c r="A28" s="1"/>
      <c r="C28" s="11"/>
      <c r="D28" s="11"/>
      <c r="E28" s="11"/>
      <c r="F28" s="11"/>
      <c r="G28" s="11"/>
      <c r="H28" s="11"/>
      <c r="I28" s="11"/>
      <c r="J28" s="11"/>
      <c r="K28" s="11"/>
      <c r="L28" s="11"/>
      <c r="M28" s="11"/>
      <c r="N28" s="11"/>
      <c r="O28" s="11"/>
      <c r="P28" s="11"/>
      <c r="Q28" s="11"/>
      <c r="R28" s="1"/>
    </row>
    <row r="29" spans="1:18">
      <c r="A29" s="1"/>
      <c r="C29" s="11"/>
      <c r="D29" s="11"/>
      <c r="E29" s="11"/>
      <c r="F29" s="11"/>
      <c r="G29" s="11"/>
      <c r="H29" s="11"/>
      <c r="I29" s="11"/>
      <c r="J29" s="11"/>
      <c r="K29" s="11"/>
      <c r="L29" s="11"/>
      <c r="M29" s="11"/>
      <c r="N29" s="11"/>
      <c r="O29" s="11"/>
      <c r="P29" s="11"/>
      <c r="Q29" s="11"/>
      <c r="R29" s="1"/>
    </row>
    <row r="30" spans="1:18">
      <c r="A30" s="1"/>
      <c r="C30" s="11"/>
      <c r="D30" s="11"/>
      <c r="E30" s="11"/>
      <c r="F30" s="11"/>
      <c r="G30" s="11"/>
      <c r="H30" s="11"/>
      <c r="I30" s="11"/>
      <c r="J30" s="11"/>
      <c r="K30" s="11"/>
      <c r="L30" s="11"/>
      <c r="M30" s="11"/>
      <c r="N30" s="11"/>
      <c r="O30" s="11"/>
      <c r="P30" s="11"/>
      <c r="Q30" s="11"/>
      <c r="R30" s="1"/>
    </row>
    <row r="31" spans="1:18">
      <c r="A31" s="1"/>
      <c r="C31" s="11"/>
      <c r="D31" s="11"/>
      <c r="E31" s="11"/>
      <c r="F31" s="11"/>
      <c r="G31" s="11"/>
      <c r="H31" s="11"/>
      <c r="I31" s="11"/>
      <c r="J31" s="11"/>
      <c r="K31" s="11"/>
      <c r="L31" s="11"/>
      <c r="M31" s="11"/>
      <c r="N31" s="11"/>
      <c r="O31" s="11"/>
      <c r="P31" s="11"/>
      <c r="Q31" s="11"/>
      <c r="R31" s="1"/>
    </row>
    <row r="32" spans="1:18">
      <c r="A32" s="1"/>
      <c r="C32" s="11"/>
      <c r="D32" s="11"/>
      <c r="E32" s="11"/>
      <c r="F32" s="11"/>
      <c r="G32" s="11"/>
      <c r="H32" s="11"/>
      <c r="I32" s="11"/>
      <c r="J32" s="11"/>
      <c r="K32" s="11"/>
      <c r="L32" s="11"/>
      <c r="M32" s="11"/>
      <c r="N32" s="11"/>
      <c r="O32" s="11"/>
      <c r="P32" s="11"/>
      <c r="Q32" s="11"/>
      <c r="R32" s="1"/>
    </row>
    <row r="33" spans="3:17" s="1" customFormat="1">
      <c r="C33" s="11"/>
      <c r="D33" s="11"/>
      <c r="E33" s="11"/>
      <c r="F33" s="11"/>
      <c r="G33" s="11"/>
      <c r="H33" s="11"/>
      <c r="I33" s="11"/>
      <c r="J33" s="11"/>
      <c r="K33" s="11"/>
      <c r="L33" s="11"/>
      <c r="M33" s="11"/>
      <c r="N33" s="11"/>
      <c r="O33" s="11"/>
      <c r="P33" s="11"/>
      <c r="Q33" s="11"/>
    </row>
    <row r="34" spans="3:17" s="1" customFormat="1">
      <c r="C34" s="11"/>
      <c r="D34" s="11"/>
      <c r="E34" s="11"/>
      <c r="F34" s="11"/>
      <c r="G34" s="11"/>
      <c r="H34" s="11"/>
      <c r="I34" s="11"/>
      <c r="J34" s="11"/>
      <c r="K34" s="11"/>
      <c r="L34" s="11"/>
      <c r="M34" s="11"/>
      <c r="N34" s="11"/>
      <c r="O34" s="11"/>
      <c r="P34" s="11"/>
      <c r="Q34" s="11"/>
    </row>
    <row r="35" spans="3:17" s="1" customFormat="1">
      <c r="C35" s="11"/>
      <c r="D35" s="11"/>
      <c r="E35" s="11"/>
      <c r="F35" s="11"/>
      <c r="G35" s="11"/>
      <c r="H35" s="11"/>
      <c r="I35" s="11"/>
      <c r="J35" s="11"/>
      <c r="K35" s="11"/>
      <c r="L35" s="11"/>
      <c r="M35" s="11"/>
      <c r="N35" s="11"/>
      <c r="O35" s="11"/>
      <c r="P35" s="11"/>
      <c r="Q35" s="11"/>
    </row>
    <row r="36" spans="3:17" s="1" customFormat="1">
      <c r="C36" s="11"/>
      <c r="D36" s="11"/>
      <c r="E36" s="11"/>
      <c r="F36" s="11"/>
      <c r="G36" s="11"/>
      <c r="H36" s="11"/>
      <c r="I36" s="11"/>
      <c r="J36" s="11"/>
      <c r="K36" s="11"/>
      <c r="L36" s="11"/>
      <c r="M36" s="11"/>
      <c r="N36" s="11"/>
      <c r="O36" s="11"/>
      <c r="P36" s="11"/>
      <c r="Q36" s="11"/>
    </row>
    <row r="37" spans="3:17" s="1" customFormat="1">
      <c r="C37" s="11"/>
      <c r="D37" s="11"/>
      <c r="E37" s="11"/>
      <c r="F37" s="11"/>
      <c r="G37" s="11"/>
      <c r="H37" s="11"/>
      <c r="I37" s="11"/>
      <c r="J37" s="11"/>
      <c r="K37" s="11"/>
      <c r="L37" s="11"/>
      <c r="M37" s="11"/>
      <c r="N37" s="11"/>
      <c r="O37" s="11"/>
      <c r="P37" s="11"/>
      <c r="Q37" s="11"/>
    </row>
    <row r="38" spans="3:17" s="1" customFormat="1">
      <c r="C38" s="11"/>
      <c r="D38" s="11"/>
      <c r="E38" s="11"/>
      <c r="F38" s="11"/>
      <c r="G38" s="11"/>
      <c r="H38" s="11"/>
      <c r="I38" s="11"/>
      <c r="J38" s="11"/>
      <c r="K38" s="11"/>
      <c r="L38" s="11"/>
      <c r="M38" s="11"/>
      <c r="N38" s="11"/>
      <c r="O38" s="11"/>
      <c r="P38" s="11"/>
      <c r="Q38" s="11"/>
    </row>
    <row r="39" spans="3:17" s="1" customFormat="1">
      <c r="C39" s="11"/>
      <c r="D39" s="11"/>
      <c r="E39" s="11"/>
      <c r="F39" s="11"/>
      <c r="G39" s="11"/>
      <c r="H39" s="11"/>
      <c r="I39" s="11"/>
      <c r="J39" s="11"/>
      <c r="K39" s="11"/>
      <c r="L39" s="11"/>
      <c r="M39" s="11"/>
      <c r="N39" s="11"/>
      <c r="O39" s="11"/>
      <c r="P39" s="11"/>
      <c r="Q39" s="11"/>
    </row>
    <row r="40" spans="3:17" s="1" customFormat="1">
      <c r="C40" s="11"/>
      <c r="D40" s="11"/>
      <c r="E40" s="11"/>
      <c r="F40" s="11"/>
      <c r="G40" s="11"/>
      <c r="H40" s="11"/>
      <c r="I40" s="11"/>
      <c r="J40" s="11"/>
      <c r="K40" s="11"/>
      <c r="L40" s="11"/>
      <c r="M40" s="11"/>
      <c r="N40" s="11"/>
      <c r="O40" s="11"/>
      <c r="P40" s="11"/>
      <c r="Q40" s="11"/>
    </row>
    <row r="41" spans="3:17" s="1" customFormat="1">
      <c r="C41" s="11"/>
      <c r="D41" s="11"/>
      <c r="E41" s="11"/>
      <c r="F41" s="11"/>
      <c r="G41" s="11"/>
      <c r="H41" s="11"/>
      <c r="I41" s="11"/>
      <c r="J41" s="11"/>
      <c r="K41" s="11"/>
      <c r="L41" s="11"/>
      <c r="M41" s="11"/>
      <c r="N41" s="11"/>
      <c r="O41" s="11"/>
      <c r="P41" s="11"/>
      <c r="Q41" s="11"/>
    </row>
    <row r="42" spans="3:17" s="1" customFormat="1">
      <c r="C42" s="11"/>
      <c r="D42" s="11"/>
      <c r="E42" s="11"/>
      <c r="F42" s="11"/>
      <c r="G42" s="11"/>
      <c r="H42" s="11"/>
      <c r="I42" s="11"/>
      <c r="J42" s="11"/>
      <c r="K42" s="11"/>
      <c r="L42" s="11"/>
      <c r="M42" s="11"/>
      <c r="N42" s="11"/>
      <c r="O42" s="11"/>
      <c r="P42" s="11"/>
      <c r="Q42" s="11"/>
    </row>
    <row r="43" spans="3:17" s="1" customFormat="1">
      <c r="C43" s="11"/>
      <c r="D43" s="11"/>
      <c r="E43" s="11"/>
      <c r="F43" s="11"/>
      <c r="G43" s="11"/>
      <c r="H43" s="11"/>
      <c r="I43" s="11"/>
      <c r="J43" s="11"/>
      <c r="K43" s="11"/>
      <c r="L43" s="11"/>
      <c r="M43" s="11"/>
      <c r="N43" s="11"/>
      <c r="O43" s="11"/>
      <c r="P43" s="11"/>
      <c r="Q43" s="11"/>
    </row>
    <row r="44" spans="3:17" s="1" customFormat="1">
      <c r="C44" s="11"/>
      <c r="D44" s="11"/>
      <c r="E44" s="11"/>
      <c r="F44" s="11"/>
      <c r="G44" s="11"/>
      <c r="H44" s="11"/>
      <c r="I44" s="11"/>
      <c r="J44" s="11"/>
      <c r="K44" s="11"/>
      <c r="L44" s="11"/>
      <c r="M44" s="11"/>
      <c r="N44" s="11"/>
      <c r="O44" s="11"/>
      <c r="P44" s="11"/>
      <c r="Q44" s="11"/>
    </row>
    <row r="45" spans="3:17" s="1" customFormat="1">
      <c r="C45" s="11"/>
      <c r="D45" s="11"/>
      <c r="E45" s="11"/>
      <c r="F45" s="11"/>
      <c r="G45" s="11"/>
      <c r="H45" s="11"/>
      <c r="I45" s="11"/>
      <c r="J45" s="11"/>
      <c r="K45" s="11"/>
      <c r="L45" s="11"/>
      <c r="M45" s="11"/>
      <c r="N45" s="11"/>
      <c r="O45" s="11"/>
      <c r="P45" s="11"/>
      <c r="Q45" s="11"/>
    </row>
    <row r="46" spans="3:17" s="1" customFormat="1">
      <c r="C46" s="11"/>
      <c r="D46" s="11"/>
      <c r="E46" s="11"/>
      <c r="F46" s="11"/>
      <c r="G46" s="11"/>
      <c r="H46" s="11"/>
      <c r="I46" s="11"/>
      <c r="J46" s="11"/>
      <c r="K46" s="11"/>
      <c r="L46" s="11"/>
      <c r="M46" s="11"/>
      <c r="N46" s="11"/>
      <c r="O46" s="11"/>
      <c r="P46" s="11"/>
      <c r="Q46" s="11"/>
    </row>
    <row r="47" spans="3:17" s="1" customFormat="1">
      <c r="C47" s="11"/>
      <c r="D47" s="11"/>
      <c r="E47" s="11"/>
      <c r="F47" s="11"/>
      <c r="G47" s="11"/>
      <c r="H47" s="11"/>
      <c r="I47" s="11"/>
      <c r="J47" s="11"/>
      <c r="K47" s="11"/>
      <c r="L47" s="11"/>
      <c r="M47" s="11"/>
      <c r="N47" s="11"/>
      <c r="O47" s="11"/>
      <c r="P47" s="11"/>
      <c r="Q47" s="11"/>
    </row>
    <row r="48" spans="3:17" s="1" customFormat="1">
      <c r="C48" s="11"/>
      <c r="D48" s="11"/>
      <c r="E48" s="11"/>
      <c r="F48" s="11"/>
      <c r="G48" s="11"/>
      <c r="H48" s="11"/>
      <c r="I48" s="11"/>
      <c r="J48" s="11"/>
      <c r="K48" s="11"/>
      <c r="L48" s="11"/>
      <c r="M48" s="11"/>
      <c r="N48" s="11"/>
      <c r="O48" s="11"/>
      <c r="P48" s="11"/>
      <c r="Q48" s="11"/>
    </row>
    <row r="49" spans="3:17" s="1" customFormat="1">
      <c r="C49" s="11"/>
      <c r="D49" s="11"/>
      <c r="E49" s="11"/>
      <c r="F49" s="11"/>
      <c r="G49" s="11"/>
      <c r="H49" s="11"/>
      <c r="I49" s="11"/>
      <c r="J49" s="11"/>
      <c r="K49" s="11"/>
      <c r="L49" s="11"/>
      <c r="M49" s="11"/>
      <c r="N49" s="11"/>
      <c r="O49" s="11"/>
      <c r="P49" s="11"/>
      <c r="Q49" s="11"/>
    </row>
    <row r="50" spans="3:17" s="1" customFormat="1">
      <c r="C50" s="11"/>
      <c r="D50" s="11"/>
      <c r="E50" s="11"/>
      <c r="F50" s="11"/>
      <c r="G50" s="11"/>
      <c r="H50" s="11"/>
      <c r="I50" s="11"/>
      <c r="J50" s="11"/>
      <c r="K50" s="11"/>
      <c r="L50" s="11"/>
      <c r="M50" s="11"/>
      <c r="N50" s="11"/>
      <c r="O50" s="11"/>
      <c r="P50" s="11"/>
      <c r="Q50" s="11"/>
    </row>
    <row r="51" spans="3:17" s="1" customFormat="1">
      <c r="C51" s="11"/>
      <c r="D51" s="11"/>
      <c r="E51" s="11"/>
      <c r="F51" s="11"/>
      <c r="G51" s="11"/>
      <c r="H51" s="11"/>
      <c r="I51" s="11"/>
      <c r="J51" s="11"/>
      <c r="K51" s="11"/>
      <c r="L51" s="11"/>
      <c r="M51" s="11"/>
      <c r="N51" s="11"/>
      <c r="O51" s="11"/>
      <c r="P51" s="11"/>
      <c r="Q51" s="11"/>
    </row>
    <row r="52" spans="3:17" s="1" customFormat="1">
      <c r="C52" s="11"/>
      <c r="D52" s="11"/>
      <c r="E52" s="11"/>
      <c r="F52" s="11"/>
      <c r="G52" s="11"/>
      <c r="H52" s="11"/>
      <c r="I52" s="11"/>
      <c r="J52" s="11"/>
      <c r="K52" s="11"/>
      <c r="L52" s="11"/>
      <c r="M52" s="11"/>
      <c r="N52" s="11"/>
      <c r="O52" s="11"/>
      <c r="P52" s="11"/>
      <c r="Q52" s="11"/>
    </row>
    <row r="53" spans="3:17" s="1" customFormat="1">
      <c r="C53" s="11"/>
      <c r="D53" s="11"/>
      <c r="E53" s="11"/>
      <c r="F53" s="11"/>
      <c r="G53" s="11"/>
      <c r="H53" s="11"/>
      <c r="I53" s="11"/>
      <c r="J53" s="11"/>
      <c r="K53" s="11"/>
      <c r="L53" s="11"/>
      <c r="M53" s="11"/>
      <c r="N53" s="11"/>
      <c r="O53" s="11"/>
      <c r="P53" s="11"/>
      <c r="Q53" s="11"/>
    </row>
    <row r="54" spans="3:17" s="1" customFormat="1">
      <c r="C54" s="11"/>
      <c r="D54" s="11"/>
      <c r="E54" s="11"/>
      <c r="F54" s="11"/>
      <c r="G54" s="11"/>
      <c r="H54" s="11"/>
      <c r="I54" s="11"/>
      <c r="J54" s="11"/>
      <c r="K54" s="11"/>
      <c r="L54" s="11"/>
      <c r="M54" s="11"/>
      <c r="N54" s="11"/>
      <c r="O54" s="11"/>
      <c r="P54" s="11"/>
      <c r="Q54" s="11"/>
    </row>
    <row r="55" spans="3:17" s="1" customFormat="1">
      <c r="C55" s="11"/>
      <c r="D55" s="11"/>
      <c r="E55" s="11"/>
      <c r="F55" s="11"/>
      <c r="G55" s="11"/>
      <c r="H55" s="11"/>
      <c r="I55" s="11"/>
      <c r="J55" s="11"/>
      <c r="K55" s="11"/>
      <c r="L55" s="11"/>
      <c r="M55" s="11"/>
      <c r="N55" s="11"/>
      <c r="O55" s="11"/>
      <c r="P55" s="11"/>
      <c r="Q55" s="11"/>
    </row>
    <row r="56" spans="3:17" s="1" customFormat="1">
      <c r="C56" s="11"/>
      <c r="D56" s="11"/>
      <c r="E56" s="11"/>
      <c r="F56" s="11"/>
      <c r="G56" s="11"/>
      <c r="H56" s="11"/>
      <c r="I56" s="11"/>
      <c r="J56" s="11"/>
      <c r="K56" s="11"/>
      <c r="L56" s="11"/>
      <c r="M56" s="11"/>
      <c r="N56" s="11"/>
      <c r="O56" s="11"/>
      <c r="P56" s="11"/>
      <c r="Q56" s="11"/>
    </row>
    <row r="57" spans="3:17" s="1" customFormat="1">
      <c r="C57" s="11"/>
      <c r="D57" s="11"/>
      <c r="E57" s="11"/>
      <c r="F57" s="11"/>
      <c r="G57" s="11"/>
      <c r="H57" s="11"/>
      <c r="I57" s="11"/>
      <c r="J57" s="11"/>
      <c r="K57" s="11"/>
      <c r="L57" s="11"/>
      <c r="M57" s="11"/>
      <c r="N57" s="11"/>
      <c r="O57" s="11"/>
      <c r="P57" s="11"/>
      <c r="Q57" s="11"/>
    </row>
    <row r="58" spans="3:17" s="1" customFormat="1">
      <c r="C58" s="11"/>
      <c r="D58" s="11"/>
      <c r="E58" s="11"/>
      <c r="F58" s="11"/>
      <c r="G58" s="11"/>
      <c r="H58" s="11"/>
      <c r="I58" s="11"/>
      <c r="J58" s="11"/>
      <c r="K58" s="11"/>
      <c r="L58" s="11"/>
      <c r="M58" s="11"/>
      <c r="N58" s="11"/>
      <c r="O58" s="11"/>
      <c r="P58" s="11"/>
      <c r="Q58" s="11"/>
    </row>
    <row r="59" spans="3:17" s="1" customFormat="1">
      <c r="C59" s="11"/>
      <c r="D59" s="11"/>
      <c r="E59" s="11"/>
      <c r="F59" s="11"/>
      <c r="G59" s="11"/>
      <c r="H59" s="11"/>
      <c r="I59" s="11"/>
      <c r="J59" s="11"/>
      <c r="K59" s="11"/>
      <c r="L59" s="11"/>
      <c r="M59" s="11"/>
      <c r="N59" s="11"/>
      <c r="O59" s="11"/>
      <c r="P59" s="11"/>
      <c r="Q59" s="11"/>
    </row>
    <row r="60" spans="3:17" s="1" customFormat="1">
      <c r="C60" s="11"/>
      <c r="D60" s="11"/>
      <c r="E60" s="11"/>
      <c r="F60" s="11"/>
      <c r="G60" s="11"/>
      <c r="H60" s="11"/>
      <c r="I60" s="11"/>
      <c r="J60" s="11"/>
      <c r="K60" s="11"/>
      <c r="L60" s="11"/>
      <c r="M60" s="11"/>
      <c r="N60" s="11"/>
      <c r="O60" s="11"/>
      <c r="P60" s="11"/>
      <c r="Q60" s="11"/>
    </row>
    <row r="61" spans="3:17" s="1" customFormat="1">
      <c r="C61" s="11"/>
      <c r="D61" s="11"/>
      <c r="E61" s="11"/>
      <c r="F61" s="11"/>
      <c r="G61" s="11"/>
      <c r="H61" s="11"/>
      <c r="I61" s="11"/>
      <c r="J61" s="11"/>
      <c r="K61" s="11"/>
      <c r="L61" s="11"/>
      <c r="M61" s="11"/>
      <c r="N61" s="11"/>
      <c r="O61" s="11"/>
      <c r="P61" s="11"/>
      <c r="Q61" s="11"/>
    </row>
    <row r="62" spans="3:17" s="1" customFormat="1">
      <c r="C62" s="11"/>
      <c r="D62" s="11"/>
      <c r="E62" s="11"/>
      <c r="F62" s="11"/>
      <c r="G62" s="11"/>
      <c r="H62" s="11"/>
      <c r="I62" s="11"/>
      <c r="J62" s="11"/>
      <c r="K62" s="11"/>
      <c r="L62" s="11"/>
      <c r="M62" s="11"/>
      <c r="N62" s="11"/>
      <c r="O62" s="11"/>
      <c r="P62" s="11"/>
      <c r="Q62" s="11"/>
    </row>
    <row r="63" spans="3:17" s="1" customFormat="1">
      <c r="C63" s="11"/>
      <c r="D63" s="11"/>
      <c r="E63" s="11"/>
      <c r="F63" s="11"/>
      <c r="G63" s="11"/>
      <c r="H63" s="11"/>
      <c r="I63" s="11"/>
      <c r="J63" s="11"/>
      <c r="K63" s="11"/>
      <c r="L63" s="11"/>
      <c r="M63" s="11"/>
      <c r="N63" s="11"/>
      <c r="O63" s="11"/>
      <c r="P63" s="11"/>
      <c r="Q63" s="11"/>
    </row>
    <row r="64" spans="3:17" s="1" customFormat="1">
      <c r="C64" s="11"/>
      <c r="D64" s="11"/>
      <c r="E64" s="11"/>
      <c r="F64" s="11"/>
      <c r="G64" s="11"/>
      <c r="H64" s="11"/>
      <c r="I64" s="11"/>
      <c r="J64" s="11"/>
      <c r="K64" s="11"/>
      <c r="L64" s="11"/>
      <c r="M64" s="11"/>
      <c r="N64" s="11"/>
      <c r="O64" s="11"/>
      <c r="P64" s="11"/>
      <c r="Q64" s="11"/>
    </row>
    <row r="65" spans="1:18">
      <c r="A65" s="1"/>
      <c r="C65" s="11"/>
      <c r="D65" s="11"/>
      <c r="E65" s="11"/>
      <c r="F65" s="11"/>
      <c r="G65" s="11"/>
      <c r="H65" s="11"/>
      <c r="I65" s="11"/>
      <c r="J65" s="11"/>
      <c r="K65" s="11"/>
      <c r="L65" s="11"/>
      <c r="M65" s="11"/>
      <c r="N65" s="11"/>
      <c r="O65" s="11"/>
      <c r="P65" s="11"/>
      <c r="Q65" s="11"/>
      <c r="R65" s="1"/>
    </row>
    <row r="66" spans="1:18">
      <c r="A66" s="1"/>
      <c r="C66" s="11"/>
      <c r="D66" s="11"/>
      <c r="E66" s="11"/>
      <c r="F66" s="11"/>
      <c r="G66" s="11"/>
      <c r="H66" s="11"/>
      <c r="I66" s="11"/>
      <c r="J66" s="11"/>
      <c r="K66" s="11"/>
      <c r="L66" s="11"/>
      <c r="M66" s="11"/>
      <c r="N66" s="11"/>
      <c r="O66" s="11"/>
      <c r="P66" s="11"/>
      <c r="Q66" s="11"/>
      <c r="R66" s="1"/>
    </row>
    <row r="67" spans="1:18">
      <c r="A67" s="1"/>
      <c r="C67" s="11"/>
      <c r="D67" s="11"/>
      <c r="E67" s="11"/>
      <c r="F67" s="11"/>
      <c r="G67" s="11"/>
      <c r="H67" s="11"/>
      <c r="I67" s="11"/>
      <c r="J67" s="11"/>
      <c r="K67" s="11"/>
      <c r="L67" s="11"/>
      <c r="M67" s="11"/>
      <c r="N67" s="11"/>
      <c r="O67" s="11"/>
      <c r="P67" s="11"/>
      <c r="Q67" s="11"/>
      <c r="R67" s="1"/>
    </row>
    <row r="68" spans="1:18">
      <c r="A68" s="1"/>
      <c r="C68" s="11"/>
      <c r="D68" s="11"/>
      <c r="E68" s="11"/>
      <c r="F68" s="11"/>
      <c r="G68" s="11"/>
      <c r="H68" s="11"/>
      <c r="I68" s="11"/>
      <c r="J68" s="11"/>
      <c r="K68" s="11"/>
      <c r="L68" s="11"/>
      <c r="M68" s="11"/>
      <c r="N68" s="11"/>
      <c r="O68" s="11"/>
      <c r="P68" s="11"/>
      <c r="Q68" s="11"/>
      <c r="R68" s="1"/>
    </row>
    <row r="69" spans="1:18">
      <c r="A69" s="1"/>
      <c r="C69" s="11"/>
      <c r="D69" s="11"/>
      <c r="E69" s="11"/>
      <c r="F69" s="11"/>
      <c r="G69" s="11"/>
      <c r="H69" s="11"/>
      <c r="I69" s="11"/>
      <c r="J69" s="11"/>
      <c r="K69" s="11"/>
      <c r="L69" s="11"/>
      <c r="M69" s="11"/>
      <c r="N69" s="11"/>
      <c r="O69" s="11"/>
      <c r="P69" s="11"/>
      <c r="Q69" s="11"/>
      <c r="R69" s="1"/>
    </row>
    <row r="70" spans="1:18">
      <c r="A70" s="1"/>
      <c r="C70" s="11"/>
      <c r="D70" s="11"/>
      <c r="E70" s="11"/>
      <c r="F70" s="11"/>
      <c r="G70" s="11"/>
      <c r="H70" s="11"/>
      <c r="I70" s="11"/>
      <c r="J70" s="11"/>
      <c r="K70" s="11"/>
      <c r="L70" s="11"/>
      <c r="M70" s="11"/>
      <c r="N70" s="11"/>
      <c r="O70" s="11"/>
      <c r="P70" s="11"/>
      <c r="Q70" s="11"/>
      <c r="R70" s="1"/>
    </row>
    <row r="71" spans="1:18">
      <c r="A71" s="1"/>
      <c r="C71" s="11"/>
      <c r="D71" s="11"/>
      <c r="E71" s="11"/>
      <c r="F71" s="11"/>
      <c r="G71" s="11"/>
      <c r="H71" s="11"/>
      <c r="I71" s="11"/>
      <c r="J71" s="11"/>
      <c r="K71" s="11"/>
      <c r="L71" s="11"/>
      <c r="M71" s="11"/>
      <c r="N71" s="11"/>
      <c r="O71" s="11"/>
      <c r="P71" s="11"/>
      <c r="Q71" s="11"/>
      <c r="R71" s="1"/>
    </row>
    <row r="72" spans="1:18">
      <c r="A72" s="1"/>
      <c r="C72" s="11"/>
      <c r="D72" s="11"/>
      <c r="E72" s="11"/>
      <c r="F72" s="11"/>
      <c r="G72" s="11"/>
      <c r="H72" s="11"/>
      <c r="I72" s="11"/>
      <c r="J72" s="11"/>
      <c r="K72" s="11"/>
      <c r="L72" s="11"/>
      <c r="M72" s="11"/>
      <c r="N72" s="11"/>
      <c r="O72" s="11"/>
      <c r="P72" s="11"/>
      <c r="Q72" s="11"/>
      <c r="R72" s="1"/>
    </row>
    <row r="73" spans="1:18">
      <c r="A73" s="1"/>
      <c r="C73" s="11"/>
      <c r="D73" s="11"/>
      <c r="E73" s="11"/>
      <c r="F73" s="11"/>
      <c r="G73" s="11"/>
      <c r="H73" s="11"/>
      <c r="I73" s="11"/>
      <c r="J73" s="11"/>
      <c r="K73" s="11"/>
      <c r="L73" s="11"/>
      <c r="M73" s="11"/>
      <c r="N73" s="11"/>
      <c r="O73" s="11"/>
      <c r="P73" s="11"/>
      <c r="Q73" s="11"/>
      <c r="R73" s="1"/>
    </row>
    <row r="74" spans="1:18">
      <c r="A74" s="1"/>
      <c r="C74" s="11"/>
      <c r="D74" s="11"/>
      <c r="E74" s="11"/>
      <c r="F74" s="11"/>
      <c r="G74" s="11"/>
      <c r="H74" s="11"/>
      <c r="I74" s="11"/>
      <c r="J74" s="11"/>
      <c r="K74" s="11"/>
      <c r="L74" s="11"/>
      <c r="M74" s="11"/>
      <c r="N74" s="11"/>
      <c r="O74" s="11"/>
      <c r="P74" s="11"/>
      <c r="Q74" s="11"/>
      <c r="R74" s="1"/>
    </row>
    <row r="75" spans="1:18">
      <c r="A75" s="1"/>
      <c r="C75" s="11"/>
      <c r="D75" s="11"/>
      <c r="E75" s="11"/>
      <c r="F75" s="11"/>
      <c r="G75" s="11"/>
      <c r="H75" s="11"/>
      <c r="I75" s="11"/>
      <c r="J75" s="11"/>
      <c r="K75" s="11"/>
      <c r="L75" s="11"/>
      <c r="M75" s="11"/>
      <c r="N75" s="11"/>
      <c r="O75" s="11"/>
      <c r="P75" s="11"/>
      <c r="Q75" s="11"/>
      <c r="R75" s="1"/>
    </row>
    <row r="76" spans="1:18">
      <c r="A76" s="1"/>
      <c r="C76" s="11"/>
      <c r="D76" s="11"/>
      <c r="E76" s="11"/>
      <c r="F76" s="11"/>
      <c r="G76" s="11"/>
      <c r="H76" s="11"/>
      <c r="I76" s="11"/>
      <c r="J76" s="11"/>
      <c r="K76" s="11"/>
      <c r="L76" s="11"/>
      <c r="M76" s="11"/>
      <c r="N76" s="11"/>
      <c r="O76" s="11"/>
      <c r="P76" s="11"/>
      <c r="Q76" s="11"/>
      <c r="R76" s="1"/>
    </row>
  </sheetData>
  <mergeCells count="18">
    <mergeCell ref="A1:R1"/>
    <mergeCell ref="A2:R2"/>
    <mergeCell ref="A3:R3"/>
    <mergeCell ref="C6:G6"/>
    <mergeCell ref="D7:E7"/>
    <mergeCell ref="C7:C8"/>
    <mergeCell ref="B6:B8"/>
    <mergeCell ref="A6:A8"/>
    <mergeCell ref="H7:H8"/>
    <mergeCell ref="H6:L6"/>
    <mergeCell ref="I7:J7"/>
    <mergeCell ref="M7:M8"/>
    <mergeCell ref="N5:Q5"/>
    <mergeCell ref="K7:L7"/>
    <mergeCell ref="F7:G7"/>
    <mergeCell ref="P7:Q7"/>
    <mergeCell ref="N7:O7"/>
    <mergeCell ref="M6:Q6"/>
  </mergeCells>
  <pageMargins left="0.7" right="0.7" top="0.75" bottom="0.75" header="0.3" footer="0.3"/>
  <pageSetup paperSize="9" scale="63"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8"/>
  <sheetViews>
    <sheetView zoomScale="85" zoomScaleNormal="85" workbookViewId="0">
      <selection activeCell="Q4" sqref="Q4"/>
    </sheetView>
  </sheetViews>
  <sheetFormatPr defaultColWidth="8.85546875" defaultRowHeight="16.5"/>
  <cols>
    <col min="1" max="1" width="7.28515625" style="23" customWidth="1"/>
    <col min="2" max="2" width="36.5703125" style="23" customWidth="1"/>
    <col min="3" max="3" width="11.140625" style="23" hidden="1" customWidth="1"/>
    <col min="4" max="9" width="0" style="23" hidden="1" customWidth="1"/>
    <col min="10" max="10" width="14.85546875" style="23" customWidth="1"/>
    <col min="11" max="11" width="13.7109375" style="23" customWidth="1"/>
    <col min="12" max="14" width="10.28515625" style="23" customWidth="1"/>
    <col min="15" max="15" width="12.28515625" style="23" customWidth="1"/>
    <col min="16" max="16" width="10.28515625" style="23" customWidth="1"/>
    <col min="17" max="17" width="13" style="23" customWidth="1"/>
    <col min="18" max="18" width="15" style="23" customWidth="1"/>
    <col min="19" max="23" width="10.28515625" style="23" customWidth="1"/>
    <col min="24" max="24" width="13.28515625" style="23" customWidth="1"/>
    <col min="25" max="28" width="10.28515625" style="23" customWidth="1"/>
    <col min="29" max="29" width="12.140625" style="23" customWidth="1"/>
    <col min="30" max="30" width="10.28515625" style="23" customWidth="1"/>
    <col min="31" max="31" width="13.85546875" style="23" bestFit="1" customWidth="1"/>
    <col min="32" max="16384" width="8.85546875" style="23"/>
  </cols>
  <sheetData>
    <row r="1" spans="1:31" ht="34.9" customHeight="1">
      <c r="A1" s="137" t="s">
        <v>74</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s="24" customFormat="1" ht="40.15" customHeight="1">
      <c r="A2" s="137" t="s">
        <v>72</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s="24" customFormat="1" ht="37.5" customHeight="1">
      <c r="A3" s="124" t="str">
        <f>'PL TỔNG HỢP'!A3:R3</f>
        <v>(Kèm theo Nghị quyết số           /NQ-HĐND ngày         /11/2025 của Hội đồng nhân dân phường Đăk Cấm)</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row>
    <row r="4" spans="1:31">
      <c r="J4" s="25"/>
      <c r="K4" s="26"/>
      <c r="L4" s="26"/>
      <c r="M4" s="26"/>
      <c r="AA4" s="23" t="s">
        <v>44</v>
      </c>
    </row>
    <row r="5" spans="1:31" ht="24" customHeight="1">
      <c r="A5" s="125" t="s">
        <v>19</v>
      </c>
      <c r="B5" s="138" t="s">
        <v>20</v>
      </c>
      <c r="C5" s="125" t="s">
        <v>11</v>
      </c>
      <c r="D5" s="125" t="s">
        <v>12</v>
      </c>
      <c r="E5" s="125" t="s">
        <v>13</v>
      </c>
      <c r="F5" s="125" t="s">
        <v>14</v>
      </c>
      <c r="G5" s="125" t="s">
        <v>36</v>
      </c>
      <c r="H5" s="125" t="s">
        <v>37</v>
      </c>
      <c r="I5" s="125" t="s">
        <v>38</v>
      </c>
      <c r="J5" s="125" t="s">
        <v>15</v>
      </c>
      <c r="K5" s="127" t="s">
        <v>10</v>
      </c>
      <c r="L5" s="128"/>
      <c r="M5" s="128"/>
      <c r="N5" s="128"/>
      <c r="O5" s="128"/>
      <c r="P5" s="129"/>
      <c r="Q5" s="130" t="s">
        <v>43</v>
      </c>
      <c r="R5" s="131"/>
      <c r="S5" s="131"/>
      <c r="T5" s="131"/>
      <c r="U5" s="131"/>
      <c r="V5" s="131"/>
      <c r="W5" s="132"/>
      <c r="X5" s="133" t="s">
        <v>16</v>
      </c>
      <c r="Y5" s="134"/>
      <c r="Z5" s="134"/>
      <c r="AA5" s="134"/>
      <c r="AB5" s="134"/>
      <c r="AC5" s="134"/>
      <c r="AD5" s="135"/>
      <c r="AE5" s="140" t="s">
        <v>17</v>
      </c>
    </row>
    <row r="6" spans="1:31" ht="36.75" customHeight="1">
      <c r="A6" s="126"/>
      <c r="B6" s="139"/>
      <c r="C6" s="126"/>
      <c r="D6" s="126"/>
      <c r="E6" s="126"/>
      <c r="F6" s="126"/>
      <c r="G6" s="126"/>
      <c r="H6" s="126"/>
      <c r="I6" s="126"/>
      <c r="J6" s="126"/>
      <c r="K6" s="127" t="s">
        <v>7</v>
      </c>
      <c r="L6" s="129"/>
      <c r="M6" s="127" t="s">
        <v>53</v>
      </c>
      <c r="N6" s="129"/>
      <c r="O6" s="127" t="s">
        <v>54</v>
      </c>
      <c r="P6" s="129"/>
      <c r="Q6" s="125" t="s">
        <v>18</v>
      </c>
      <c r="R6" s="136" t="s">
        <v>7</v>
      </c>
      <c r="S6" s="136"/>
      <c r="T6" s="127" t="s">
        <v>50</v>
      </c>
      <c r="U6" s="129"/>
      <c r="V6" s="127" t="s">
        <v>54</v>
      </c>
      <c r="W6" s="129"/>
      <c r="X6" s="125" t="s">
        <v>18</v>
      </c>
      <c r="Y6" s="136" t="s">
        <v>7</v>
      </c>
      <c r="Z6" s="136"/>
      <c r="AA6" s="127" t="s">
        <v>50</v>
      </c>
      <c r="AB6" s="129"/>
      <c r="AC6" s="127" t="s">
        <v>54</v>
      </c>
      <c r="AD6" s="129"/>
      <c r="AE6" s="141"/>
    </row>
    <row r="7" spans="1:31" ht="62.45" customHeight="1">
      <c r="A7" s="126"/>
      <c r="B7" s="139"/>
      <c r="C7" s="126"/>
      <c r="D7" s="126"/>
      <c r="E7" s="126"/>
      <c r="F7" s="126"/>
      <c r="G7" s="126"/>
      <c r="H7" s="126"/>
      <c r="I7" s="126"/>
      <c r="J7" s="126"/>
      <c r="K7" s="27" t="s">
        <v>8</v>
      </c>
      <c r="L7" s="27" t="s">
        <v>9</v>
      </c>
      <c r="M7" s="27" t="s">
        <v>8</v>
      </c>
      <c r="N7" s="27" t="s">
        <v>9</v>
      </c>
      <c r="O7" s="27" t="s">
        <v>8</v>
      </c>
      <c r="P7" s="27" t="s">
        <v>9</v>
      </c>
      <c r="Q7" s="126"/>
      <c r="R7" s="27" t="s">
        <v>8</v>
      </c>
      <c r="S7" s="27" t="s">
        <v>9</v>
      </c>
      <c r="T7" s="27" t="s">
        <v>8</v>
      </c>
      <c r="U7" s="27" t="s">
        <v>9</v>
      </c>
      <c r="V7" s="27" t="s">
        <v>8</v>
      </c>
      <c r="W7" s="27" t="s">
        <v>9</v>
      </c>
      <c r="X7" s="126"/>
      <c r="Y7" s="27" t="s">
        <v>8</v>
      </c>
      <c r="Z7" s="27" t="s">
        <v>9</v>
      </c>
      <c r="AA7" s="27" t="s">
        <v>8</v>
      </c>
      <c r="AB7" s="27" t="s">
        <v>9</v>
      </c>
      <c r="AC7" s="27" t="s">
        <v>8</v>
      </c>
      <c r="AD7" s="27" t="s">
        <v>9</v>
      </c>
      <c r="AE7" s="141"/>
    </row>
    <row r="8" spans="1:31" ht="36" customHeight="1">
      <c r="A8" s="28" t="s">
        <v>93</v>
      </c>
      <c r="B8" s="29" t="s">
        <v>94</v>
      </c>
      <c r="C8" s="30"/>
      <c r="D8" s="31"/>
      <c r="E8" s="31"/>
      <c r="F8" s="31"/>
      <c r="G8" s="31"/>
      <c r="H8" s="31"/>
      <c r="I8" s="31"/>
      <c r="J8" s="32">
        <f>J9+J10+J11</f>
        <v>80</v>
      </c>
      <c r="K8" s="32">
        <f t="shared" ref="K8:W8" si="0">K9+K10+K11</f>
        <v>40</v>
      </c>
      <c r="L8" s="32">
        <f t="shared" si="0"/>
        <v>0</v>
      </c>
      <c r="M8" s="32">
        <f t="shared" si="0"/>
        <v>0</v>
      </c>
      <c r="N8" s="32">
        <f t="shared" si="0"/>
        <v>0</v>
      </c>
      <c r="O8" s="32">
        <f t="shared" si="0"/>
        <v>40</v>
      </c>
      <c r="P8" s="32">
        <f t="shared" si="0"/>
        <v>0</v>
      </c>
      <c r="Q8" s="32">
        <f t="shared" si="0"/>
        <v>40</v>
      </c>
      <c r="R8" s="32">
        <f t="shared" si="0"/>
        <v>40</v>
      </c>
      <c r="S8" s="32">
        <f t="shared" si="0"/>
        <v>0</v>
      </c>
      <c r="T8" s="32">
        <f t="shared" si="0"/>
        <v>0</v>
      </c>
      <c r="U8" s="32">
        <f t="shared" si="0"/>
        <v>0</v>
      </c>
      <c r="V8" s="32">
        <f t="shared" si="0"/>
        <v>0</v>
      </c>
      <c r="W8" s="32">
        <f t="shared" si="0"/>
        <v>0</v>
      </c>
      <c r="X8" s="32">
        <f>X9+X10+X11</f>
        <v>40</v>
      </c>
      <c r="Y8" s="32">
        <f t="shared" ref="Y8" si="1">Y9+Y10+Y11</f>
        <v>0</v>
      </c>
      <c r="Z8" s="32">
        <f t="shared" ref="Z8" si="2">Z9+Z10+Z11</f>
        <v>0</v>
      </c>
      <c r="AA8" s="32">
        <f t="shared" ref="AA8" si="3">AA9+AA10+AA11</f>
        <v>0</v>
      </c>
      <c r="AB8" s="32">
        <f t="shared" ref="AB8" si="4">AB9+AB10+AB11</f>
        <v>0</v>
      </c>
      <c r="AC8" s="32">
        <f t="shared" ref="AC8" si="5">AC9+AC10+AC11</f>
        <v>40</v>
      </c>
      <c r="AD8" s="32">
        <f t="shared" ref="AD8" si="6">AD9+AD10+AD11</f>
        <v>0</v>
      </c>
      <c r="AE8" s="33"/>
    </row>
    <row r="9" spans="1:31" ht="36" customHeight="1">
      <c r="A9" s="28" t="s">
        <v>56</v>
      </c>
      <c r="B9" s="29" t="s">
        <v>76</v>
      </c>
      <c r="C9" s="30"/>
      <c r="D9" s="31"/>
      <c r="E9" s="31"/>
      <c r="F9" s="31"/>
      <c r="G9" s="31"/>
      <c r="H9" s="31"/>
      <c r="I9" s="31"/>
      <c r="J9" s="32">
        <v>0</v>
      </c>
      <c r="K9" s="32">
        <v>0</v>
      </c>
      <c r="L9" s="32"/>
      <c r="M9" s="32"/>
      <c r="N9" s="32"/>
      <c r="O9" s="32"/>
      <c r="P9" s="32"/>
      <c r="Q9" s="32"/>
      <c r="R9" s="32"/>
      <c r="S9" s="32"/>
      <c r="T9" s="32"/>
      <c r="U9" s="32"/>
      <c r="V9" s="32"/>
      <c r="W9" s="32"/>
      <c r="X9" s="32"/>
      <c r="Y9" s="32"/>
      <c r="Z9" s="32"/>
      <c r="AA9" s="32"/>
      <c r="AB9" s="32"/>
      <c r="AC9" s="32"/>
      <c r="AD9" s="32"/>
      <c r="AE9" s="33"/>
    </row>
    <row r="10" spans="1:31" ht="36" customHeight="1">
      <c r="A10" s="28" t="s">
        <v>62</v>
      </c>
      <c r="B10" s="29" t="s">
        <v>77</v>
      </c>
      <c r="C10" s="30"/>
      <c r="D10" s="31"/>
      <c r="E10" s="31"/>
      <c r="F10" s="31"/>
      <c r="G10" s="31"/>
      <c r="H10" s="31"/>
      <c r="I10" s="31"/>
      <c r="J10" s="32">
        <v>0</v>
      </c>
      <c r="K10" s="32">
        <v>0</v>
      </c>
      <c r="L10" s="32"/>
      <c r="M10" s="32"/>
      <c r="N10" s="32"/>
      <c r="O10" s="32"/>
      <c r="P10" s="32"/>
      <c r="Q10" s="32"/>
      <c r="R10" s="32"/>
      <c r="S10" s="32"/>
      <c r="T10" s="32"/>
      <c r="U10" s="32"/>
      <c r="V10" s="32"/>
      <c r="W10" s="32"/>
      <c r="X10" s="32"/>
      <c r="Y10" s="32"/>
      <c r="Z10" s="32"/>
      <c r="AA10" s="32"/>
      <c r="AB10" s="32"/>
      <c r="AC10" s="32"/>
      <c r="AD10" s="32"/>
      <c r="AE10" s="33"/>
    </row>
    <row r="11" spans="1:31" s="38" customFormat="1" ht="36" customHeight="1">
      <c r="A11" s="28" t="s">
        <v>64</v>
      </c>
      <c r="B11" s="34" t="s">
        <v>78</v>
      </c>
      <c r="C11" s="35"/>
      <c r="D11" s="36"/>
      <c r="E11" s="36"/>
      <c r="F11" s="36"/>
      <c r="G11" s="36"/>
      <c r="H11" s="36"/>
      <c r="I11" s="36"/>
      <c r="J11" s="37">
        <f>J12+J13+J14</f>
        <v>80</v>
      </c>
      <c r="K11" s="37">
        <f t="shared" ref="K11:AD11" si="7">K12+K13+K14</f>
        <v>40</v>
      </c>
      <c r="L11" s="37">
        <f t="shared" si="7"/>
        <v>0</v>
      </c>
      <c r="M11" s="37">
        <f t="shared" si="7"/>
        <v>0</v>
      </c>
      <c r="N11" s="37">
        <f t="shared" si="7"/>
        <v>0</v>
      </c>
      <c r="O11" s="37">
        <f t="shared" si="7"/>
        <v>40</v>
      </c>
      <c r="P11" s="37">
        <f t="shared" si="7"/>
        <v>0</v>
      </c>
      <c r="Q11" s="37">
        <f t="shared" si="7"/>
        <v>40</v>
      </c>
      <c r="R11" s="37">
        <f t="shared" si="7"/>
        <v>40</v>
      </c>
      <c r="S11" s="37">
        <f t="shared" si="7"/>
        <v>0</v>
      </c>
      <c r="T11" s="37">
        <f t="shared" si="7"/>
        <v>0</v>
      </c>
      <c r="U11" s="37">
        <f t="shared" si="7"/>
        <v>0</v>
      </c>
      <c r="V11" s="37">
        <f t="shared" si="7"/>
        <v>0</v>
      </c>
      <c r="W11" s="37">
        <f t="shared" si="7"/>
        <v>0</v>
      </c>
      <c r="X11" s="37">
        <f t="shared" si="7"/>
        <v>40</v>
      </c>
      <c r="Y11" s="37">
        <f t="shared" si="7"/>
        <v>0</v>
      </c>
      <c r="Z11" s="37">
        <f t="shared" si="7"/>
        <v>0</v>
      </c>
      <c r="AA11" s="37">
        <f t="shared" si="7"/>
        <v>0</v>
      </c>
      <c r="AB11" s="37">
        <f t="shared" si="7"/>
        <v>0</v>
      </c>
      <c r="AC11" s="37">
        <f t="shared" si="7"/>
        <v>40</v>
      </c>
      <c r="AD11" s="37">
        <f t="shared" si="7"/>
        <v>0</v>
      </c>
      <c r="AE11" s="33"/>
    </row>
    <row r="12" spans="1:31" s="38" customFormat="1" ht="49.5">
      <c r="A12" s="48" t="s">
        <v>2</v>
      </c>
      <c r="B12" s="40" t="s">
        <v>86</v>
      </c>
      <c r="C12" s="41"/>
      <c r="D12" s="42"/>
      <c r="E12" s="42"/>
      <c r="F12" s="42"/>
      <c r="G12" s="42"/>
      <c r="H12" s="42"/>
      <c r="I12" s="42"/>
      <c r="J12" s="43">
        <f t="shared" ref="J12:J14" si="8">SUM(K12:P12)</f>
        <v>10</v>
      </c>
      <c r="K12" s="44">
        <v>5</v>
      </c>
      <c r="L12" s="44"/>
      <c r="M12" s="44"/>
      <c r="N12" s="44"/>
      <c r="O12" s="44">
        <v>5</v>
      </c>
      <c r="P12" s="44"/>
      <c r="Q12" s="43">
        <f t="shared" ref="Q12:Q14" si="9">SUM(R12:U12)</f>
        <v>5</v>
      </c>
      <c r="R12" s="43">
        <v>5</v>
      </c>
      <c r="S12" s="43"/>
      <c r="T12" s="45"/>
      <c r="U12" s="45"/>
      <c r="V12" s="45"/>
      <c r="W12" s="45"/>
      <c r="X12" s="46">
        <f t="shared" ref="X12:X14" si="10">SUM(Y12:AD12)</f>
        <v>5</v>
      </c>
      <c r="Y12" s="43">
        <f>K12-R12</f>
        <v>0</v>
      </c>
      <c r="Z12" s="43">
        <f>L12-S12</f>
        <v>0</v>
      </c>
      <c r="AA12" s="43">
        <f>M12-T12</f>
        <v>0</v>
      </c>
      <c r="AB12" s="43">
        <f>N12-U12</f>
        <v>0</v>
      </c>
      <c r="AC12" s="43">
        <f>O12-V12</f>
        <v>5</v>
      </c>
      <c r="AD12" s="43">
        <f t="shared" ref="AC12:AD14" si="11">P12-W12</f>
        <v>0</v>
      </c>
      <c r="AE12" s="40" t="s">
        <v>92</v>
      </c>
    </row>
    <row r="13" spans="1:31" s="38" customFormat="1" ht="56.45" customHeight="1">
      <c r="A13" s="48" t="s">
        <v>3</v>
      </c>
      <c r="B13" s="40" t="s">
        <v>66</v>
      </c>
      <c r="C13" s="41"/>
      <c r="D13" s="42"/>
      <c r="E13" s="42"/>
      <c r="F13" s="42"/>
      <c r="G13" s="42"/>
      <c r="H13" s="42"/>
      <c r="I13" s="42"/>
      <c r="J13" s="43">
        <f t="shared" si="8"/>
        <v>10</v>
      </c>
      <c r="K13" s="44">
        <v>5</v>
      </c>
      <c r="L13" s="44"/>
      <c r="M13" s="44"/>
      <c r="N13" s="44"/>
      <c r="O13" s="44">
        <v>5</v>
      </c>
      <c r="P13" s="44"/>
      <c r="Q13" s="43">
        <f t="shared" si="9"/>
        <v>5</v>
      </c>
      <c r="R13" s="44">
        <v>5</v>
      </c>
      <c r="S13" s="44"/>
      <c r="T13" s="45"/>
      <c r="U13" s="45"/>
      <c r="V13" s="45"/>
      <c r="W13" s="45"/>
      <c r="X13" s="46">
        <f t="shared" si="10"/>
        <v>5</v>
      </c>
      <c r="Y13" s="43">
        <f t="shared" ref="Y13:AB14" si="12">K13-R13</f>
        <v>0</v>
      </c>
      <c r="Z13" s="43">
        <f t="shared" si="12"/>
        <v>0</v>
      </c>
      <c r="AA13" s="43">
        <f t="shared" si="12"/>
        <v>0</v>
      </c>
      <c r="AB13" s="43">
        <f t="shared" si="12"/>
        <v>0</v>
      </c>
      <c r="AC13" s="43">
        <f t="shared" si="11"/>
        <v>5</v>
      </c>
      <c r="AD13" s="43">
        <f t="shared" si="11"/>
        <v>0</v>
      </c>
      <c r="AE13" s="40" t="s">
        <v>92</v>
      </c>
    </row>
    <row r="14" spans="1:31" s="38" customFormat="1" ht="99">
      <c r="A14" s="48" t="s">
        <v>4</v>
      </c>
      <c r="B14" s="40" t="s">
        <v>87</v>
      </c>
      <c r="C14" s="41"/>
      <c r="D14" s="42"/>
      <c r="E14" s="42"/>
      <c r="F14" s="42"/>
      <c r="G14" s="42"/>
      <c r="H14" s="42"/>
      <c r="I14" s="42"/>
      <c r="J14" s="43">
        <f t="shared" si="8"/>
        <v>60</v>
      </c>
      <c r="K14" s="44">
        <v>30</v>
      </c>
      <c r="L14" s="44"/>
      <c r="M14" s="44"/>
      <c r="N14" s="44"/>
      <c r="O14" s="44">
        <v>30</v>
      </c>
      <c r="P14" s="44"/>
      <c r="Q14" s="43">
        <f t="shared" si="9"/>
        <v>30</v>
      </c>
      <c r="R14" s="43">
        <v>30</v>
      </c>
      <c r="S14" s="43"/>
      <c r="T14" s="45"/>
      <c r="U14" s="45"/>
      <c r="V14" s="45"/>
      <c r="W14" s="45"/>
      <c r="X14" s="43">
        <f t="shared" si="10"/>
        <v>30</v>
      </c>
      <c r="Y14" s="43">
        <f t="shared" si="12"/>
        <v>0</v>
      </c>
      <c r="Z14" s="43">
        <f t="shared" si="12"/>
        <v>0</v>
      </c>
      <c r="AA14" s="43">
        <f t="shared" si="12"/>
        <v>0</v>
      </c>
      <c r="AB14" s="43">
        <f t="shared" si="12"/>
        <v>0</v>
      </c>
      <c r="AC14" s="43">
        <f t="shared" si="11"/>
        <v>30</v>
      </c>
      <c r="AD14" s="43">
        <f t="shared" si="11"/>
        <v>0</v>
      </c>
      <c r="AE14" s="40" t="s">
        <v>92</v>
      </c>
    </row>
    <row r="15" spans="1:31" ht="40.9" customHeight="1">
      <c r="A15" s="28" t="s">
        <v>95</v>
      </c>
      <c r="B15" s="34" t="s">
        <v>96</v>
      </c>
      <c r="C15" s="35"/>
      <c r="D15" s="36"/>
      <c r="E15" s="36"/>
      <c r="F15" s="36"/>
      <c r="G15" s="36"/>
      <c r="H15" s="36"/>
      <c r="I15" s="36"/>
      <c r="J15" s="37">
        <f>J16+J17+J18</f>
        <v>80</v>
      </c>
      <c r="K15" s="37">
        <f t="shared" ref="K15:AD15" si="13">K16+K17+K18</f>
        <v>40</v>
      </c>
      <c r="L15" s="37">
        <f t="shared" si="13"/>
        <v>0</v>
      </c>
      <c r="M15" s="37">
        <f t="shared" si="13"/>
        <v>0</v>
      </c>
      <c r="N15" s="37">
        <f t="shared" si="13"/>
        <v>0</v>
      </c>
      <c r="O15" s="37">
        <f t="shared" si="13"/>
        <v>40</v>
      </c>
      <c r="P15" s="37">
        <f t="shared" si="13"/>
        <v>0</v>
      </c>
      <c r="Q15" s="37">
        <f t="shared" si="13"/>
        <v>40</v>
      </c>
      <c r="R15" s="37">
        <f t="shared" si="13"/>
        <v>40</v>
      </c>
      <c r="S15" s="37">
        <f t="shared" si="13"/>
        <v>0</v>
      </c>
      <c r="T15" s="37">
        <f t="shared" si="13"/>
        <v>0</v>
      </c>
      <c r="U15" s="37">
        <f t="shared" si="13"/>
        <v>0</v>
      </c>
      <c r="V15" s="37">
        <f t="shared" si="13"/>
        <v>0</v>
      </c>
      <c r="W15" s="37">
        <f t="shared" si="13"/>
        <v>0</v>
      </c>
      <c r="X15" s="37">
        <f t="shared" si="13"/>
        <v>40</v>
      </c>
      <c r="Y15" s="37">
        <f t="shared" si="13"/>
        <v>0</v>
      </c>
      <c r="Z15" s="37">
        <f t="shared" si="13"/>
        <v>0</v>
      </c>
      <c r="AA15" s="37">
        <f t="shared" si="13"/>
        <v>0</v>
      </c>
      <c r="AB15" s="37">
        <f t="shared" si="13"/>
        <v>0</v>
      </c>
      <c r="AC15" s="37">
        <f t="shared" si="13"/>
        <v>40</v>
      </c>
      <c r="AD15" s="37">
        <f t="shared" si="13"/>
        <v>0</v>
      </c>
      <c r="AE15" s="33"/>
    </row>
    <row r="16" spans="1:31" ht="49.5">
      <c r="A16" s="48" t="s">
        <v>2</v>
      </c>
      <c r="B16" s="40" t="s">
        <v>86</v>
      </c>
      <c r="C16" s="41"/>
      <c r="D16" s="42"/>
      <c r="E16" s="42"/>
      <c r="F16" s="42"/>
      <c r="G16" s="42"/>
      <c r="H16" s="42"/>
      <c r="I16" s="42"/>
      <c r="J16" s="43">
        <f t="shared" ref="J16:J18" si="14">SUM(K16:P16)</f>
        <v>10</v>
      </c>
      <c r="K16" s="44">
        <v>5</v>
      </c>
      <c r="L16" s="44"/>
      <c r="M16" s="44"/>
      <c r="N16" s="44"/>
      <c r="O16" s="44">
        <v>5</v>
      </c>
      <c r="P16" s="44"/>
      <c r="Q16" s="43">
        <f t="shared" ref="Q16:Q18" si="15">SUM(R16:U16)</f>
        <v>5</v>
      </c>
      <c r="R16" s="43">
        <v>5</v>
      </c>
      <c r="S16" s="43"/>
      <c r="T16" s="45"/>
      <c r="U16" s="45"/>
      <c r="V16" s="45"/>
      <c r="W16" s="45"/>
      <c r="X16" s="46">
        <f t="shared" ref="X16:X18" si="16">SUM(Y16:AD16)</f>
        <v>5</v>
      </c>
      <c r="Y16" s="43">
        <f>K16-R16</f>
        <v>0</v>
      </c>
      <c r="Z16" s="43">
        <f>L16-S16</f>
        <v>0</v>
      </c>
      <c r="AA16" s="43">
        <f>M16-T16</f>
        <v>0</v>
      </c>
      <c r="AB16" s="43">
        <f>N16-U16</f>
        <v>0</v>
      </c>
      <c r="AC16" s="43">
        <f>O16-V16</f>
        <v>5</v>
      </c>
      <c r="AD16" s="43">
        <f t="shared" ref="AD16:AD18" si="17">P16-W16</f>
        <v>0</v>
      </c>
      <c r="AE16" s="40" t="s">
        <v>92</v>
      </c>
    </row>
    <row r="17" spans="1:31" ht="33">
      <c r="A17" s="48" t="s">
        <v>3</v>
      </c>
      <c r="B17" s="40" t="s">
        <v>66</v>
      </c>
      <c r="C17" s="41"/>
      <c r="D17" s="42"/>
      <c r="E17" s="42"/>
      <c r="F17" s="42"/>
      <c r="G17" s="42"/>
      <c r="H17" s="42"/>
      <c r="I17" s="42"/>
      <c r="J17" s="43">
        <f t="shared" si="14"/>
        <v>10</v>
      </c>
      <c r="K17" s="44">
        <v>5</v>
      </c>
      <c r="L17" s="44"/>
      <c r="M17" s="44"/>
      <c r="N17" s="44"/>
      <c r="O17" s="44">
        <v>5</v>
      </c>
      <c r="P17" s="44"/>
      <c r="Q17" s="43">
        <f t="shared" si="15"/>
        <v>5</v>
      </c>
      <c r="R17" s="44">
        <v>5</v>
      </c>
      <c r="S17" s="44"/>
      <c r="T17" s="45"/>
      <c r="U17" s="45"/>
      <c r="V17" s="45"/>
      <c r="W17" s="45"/>
      <c r="X17" s="46">
        <f t="shared" si="16"/>
        <v>5</v>
      </c>
      <c r="Y17" s="43">
        <f t="shared" ref="Y17:Y18" si="18">K17-R17</f>
        <v>0</v>
      </c>
      <c r="Z17" s="43">
        <f t="shared" ref="Z17:Z18" si="19">L17-S17</f>
        <v>0</v>
      </c>
      <c r="AA17" s="43">
        <f t="shared" ref="AA17:AA18" si="20">M17-T17</f>
        <v>0</v>
      </c>
      <c r="AB17" s="43">
        <f t="shared" ref="AB17:AB18" si="21">N17-U17</f>
        <v>0</v>
      </c>
      <c r="AC17" s="43">
        <f t="shared" ref="AC17:AC18" si="22">O17-V17</f>
        <v>5</v>
      </c>
      <c r="AD17" s="43">
        <f t="shared" si="17"/>
        <v>0</v>
      </c>
      <c r="AE17" s="40" t="s">
        <v>92</v>
      </c>
    </row>
    <row r="18" spans="1:31" ht="99">
      <c r="A18" s="48" t="s">
        <v>4</v>
      </c>
      <c r="B18" s="40" t="s">
        <v>87</v>
      </c>
      <c r="C18" s="41"/>
      <c r="D18" s="42"/>
      <c r="E18" s="42"/>
      <c r="F18" s="42"/>
      <c r="G18" s="42"/>
      <c r="H18" s="42"/>
      <c r="I18" s="42"/>
      <c r="J18" s="43">
        <f t="shared" si="14"/>
        <v>60</v>
      </c>
      <c r="K18" s="44">
        <v>30</v>
      </c>
      <c r="L18" s="44"/>
      <c r="M18" s="44"/>
      <c r="N18" s="44"/>
      <c r="O18" s="44">
        <v>30</v>
      </c>
      <c r="P18" s="44"/>
      <c r="Q18" s="43">
        <f t="shared" si="15"/>
        <v>30</v>
      </c>
      <c r="R18" s="43">
        <v>30</v>
      </c>
      <c r="S18" s="43"/>
      <c r="T18" s="45"/>
      <c r="U18" s="45"/>
      <c r="V18" s="45"/>
      <c r="W18" s="45"/>
      <c r="X18" s="43">
        <f t="shared" si="16"/>
        <v>30</v>
      </c>
      <c r="Y18" s="43">
        <f t="shared" si="18"/>
        <v>0</v>
      </c>
      <c r="Z18" s="43">
        <f t="shared" si="19"/>
        <v>0</v>
      </c>
      <c r="AA18" s="43">
        <f t="shared" si="20"/>
        <v>0</v>
      </c>
      <c r="AB18" s="43">
        <f t="shared" si="21"/>
        <v>0</v>
      </c>
      <c r="AC18" s="43">
        <f t="shared" si="22"/>
        <v>30</v>
      </c>
      <c r="AD18" s="43">
        <f t="shared" si="17"/>
        <v>0</v>
      </c>
      <c r="AE18" s="40" t="s">
        <v>92</v>
      </c>
    </row>
  </sheetData>
  <autoFilter ref="B5:B14"/>
  <mergeCells count="28">
    <mergeCell ref="A1:AE1"/>
    <mergeCell ref="A2:AE2"/>
    <mergeCell ref="A5:A7"/>
    <mergeCell ref="B5:B7"/>
    <mergeCell ref="C5:C7"/>
    <mergeCell ref="D5:D7"/>
    <mergeCell ref="E5:E7"/>
    <mergeCell ref="F5:F7"/>
    <mergeCell ref="G5:G7"/>
    <mergeCell ref="H5:H7"/>
    <mergeCell ref="AE5:AE7"/>
    <mergeCell ref="K6:L6"/>
    <mergeCell ref="M6:N6"/>
    <mergeCell ref="O6:P6"/>
    <mergeCell ref="Q6:Q7"/>
    <mergeCell ref="I5:I7"/>
    <mergeCell ref="A3:AE3"/>
    <mergeCell ref="J5:J7"/>
    <mergeCell ref="K5:P5"/>
    <mergeCell ref="Q5:W5"/>
    <mergeCell ref="X5:AD5"/>
    <mergeCell ref="AC6:AD6"/>
    <mergeCell ref="R6:S6"/>
    <mergeCell ref="T6:U6"/>
    <mergeCell ref="V6:W6"/>
    <mergeCell ref="X6:X7"/>
    <mergeCell ref="Y6:Z6"/>
    <mergeCell ref="AA6:AB6"/>
  </mergeCells>
  <pageMargins left="0.7" right="0.7" top="0.75" bottom="0.75" header="0.3" footer="0.3"/>
  <pageSetup paperSize="9" scale="4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6"/>
  <sheetViews>
    <sheetView zoomScaleNormal="100" workbookViewId="0">
      <selection activeCell="Q4" sqref="Q4"/>
    </sheetView>
  </sheetViews>
  <sheetFormatPr defaultColWidth="8.85546875" defaultRowHeight="16.5"/>
  <cols>
    <col min="1" max="1" width="7.28515625" style="23" customWidth="1"/>
    <col min="2" max="2" width="36.5703125" style="23" customWidth="1"/>
    <col min="3" max="3" width="11.140625" style="23" hidden="1" customWidth="1"/>
    <col min="4" max="9" width="0" style="23" hidden="1" customWidth="1"/>
    <col min="10" max="10" width="10.7109375" style="23" customWidth="1"/>
    <col min="11" max="11" width="10.7109375" style="23" bestFit="1" customWidth="1"/>
    <col min="12" max="12" width="13.85546875" style="23" bestFit="1" customWidth="1"/>
    <col min="13" max="13" width="9.140625" style="23" bestFit="1" customWidth="1"/>
    <col min="14" max="14" width="9.5703125" style="23" bestFit="1" customWidth="1"/>
    <col min="15" max="15" width="9.7109375" style="23" bestFit="1" customWidth="1"/>
    <col min="16" max="16" width="9.140625" style="23" bestFit="1" customWidth="1"/>
    <col min="17" max="17" width="10.28515625" style="23" customWidth="1"/>
    <col min="18" max="18" width="9.5703125" style="23" bestFit="1" customWidth="1"/>
    <col min="19" max="23" width="9.140625" style="23" bestFit="1" customWidth="1"/>
    <col min="24" max="26" width="10.7109375" style="23" bestFit="1" customWidth="1"/>
    <col min="27" max="27" width="9.140625" style="23" bestFit="1" customWidth="1"/>
    <col min="28" max="28" width="9.5703125" style="23" bestFit="1" customWidth="1"/>
    <col min="29" max="29" width="12.28515625" style="23" customWidth="1"/>
    <col min="30" max="30" width="9.140625" style="23" bestFit="1" customWidth="1"/>
    <col min="31" max="31" width="10.5703125" style="23" customWidth="1"/>
    <col min="32" max="16384" width="8.85546875" style="23"/>
  </cols>
  <sheetData>
    <row r="1" spans="1:31" ht="18.75" customHeight="1">
      <c r="A1" s="137" t="s">
        <v>75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s="24" customFormat="1" ht="45" customHeight="1">
      <c r="A2" s="137" t="s">
        <v>83</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s="24" customFormat="1" ht="42.75" customHeight="1">
      <c r="A3" s="124" t="str">
        <f>'PL TỔNG HỢP'!A3:R3</f>
        <v>(Kèm theo Nghị quyết số           /NQ-HĐND ngày         /11/2025 của Hội đồng nhân dân phường Đăk Cấm)</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row>
    <row r="4" spans="1:31">
      <c r="J4" s="25"/>
      <c r="K4" s="26"/>
      <c r="L4" s="26"/>
      <c r="M4" s="26"/>
      <c r="Z4" s="23" t="s">
        <v>44</v>
      </c>
    </row>
    <row r="5" spans="1:31" ht="24" customHeight="1">
      <c r="A5" s="125" t="s">
        <v>19</v>
      </c>
      <c r="B5" s="138" t="s">
        <v>20</v>
      </c>
      <c r="C5" s="125" t="s">
        <v>11</v>
      </c>
      <c r="D5" s="125" t="s">
        <v>12</v>
      </c>
      <c r="E5" s="125" t="s">
        <v>13</v>
      </c>
      <c r="F5" s="125" t="s">
        <v>14</v>
      </c>
      <c r="G5" s="125" t="s">
        <v>36</v>
      </c>
      <c r="H5" s="125" t="s">
        <v>37</v>
      </c>
      <c r="I5" s="125" t="s">
        <v>38</v>
      </c>
      <c r="J5" s="125" t="s">
        <v>15</v>
      </c>
      <c r="K5" s="127" t="s">
        <v>10</v>
      </c>
      <c r="L5" s="128"/>
      <c r="M5" s="128"/>
      <c r="N5" s="128"/>
      <c r="O5" s="128"/>
      <c r="P5" s="129"/>
      <c r="Q5" s="130" t="s">
        <v>43</v>
      </c>
      <c r="R5" s="131"/>
      <c r="S5" s="131"/>
      <c r="T5" s="131"/>
      <c r="U5" s="131"/>
      <c r="V5" s="131"/>
      <c r="W5" s="132"/>
      <c r="X5" s="133" t="s">
        <v>16</v>
      </c>
      <c r="Y5" s="134"/>
      <c r="Z5" s="134"/>
      <c r="AA5" s="134"/>
      <c r="AB5" s="134"/>
      <c r="AC5" s="134"/>
      <c r="AD5" s="135"/>
      <c r="AE5" s="140" t="s">
        <v>17</v>
      </c>
    </row>
    <row r="6" spans="1:31" ht="36.75" customHeight="1">
      <c r="A6" s="126"/>
      <c r="B6" s="139"/>
      <c r="C6" s="126"/>
      <c r="D6" s="126"/>
      <c r="E6" s="126"/>
      <c r="F6" s="126"/>
      <c r="G6" s="126"/>
      <c r="H6" s="126"/>
      <c r="I6" s="126"/>
      <c r="J6" s="126"/>
      <c r="K6" s="127" t="s">
        <v>7</v>
      </c>
      <c r="L6" s="129"/>
      <c r="M6" s="127" t="s">
        <v>53</v>
      </c>
      <c r="N6" s="129"/>
      <c r="O6" s="127" t="s">
        <v>54</v>
      </c>
      <c r="P6" s="129"/>
      <c r="Q6" s="125" t="s">
        <v>18</v>
      </c>
      <c r="R6" s="136" t="s">
        <v>7</v>
      </c>
      <c r="S6" s="136"/>
      <c r="T6" s="127" t="s">
        <v>50</v>
      </c>
      <c r="U6" s="129"/>
      <c r="V6" s="127" t="s">
        <v>54</v>
      </c>
      <c r="W6" s="129"/>
      <c r="X6" s="125" t="s">
        <v>18</v>
      </c>
      <c r="Y6" s="136" t="s">
        <v>7</v>
      </c>
      <c r="Z6" s="136"/>
      <c r="AA6" s="127" t="s">
        <v>50</v>
      </c>
      <c r="AB6" s="129"/>
      <c r="AC6" s="127" t="s">
        <v>54</v>
      </c>
      <c r="AD6" s="129"/>
      <c r="AE6" s="141"/>
    </row>
    <row r="7" spans="1:31" ht="48" customHeight="1">
      <c r="A7" s="126"/>
      <c r="B7" s="139"/>
      <c r="C7" s="126"/>
      <c r="D7" s="126"/>
      <c r="E7" s="126"/>
      <c r="F7" s="126"/>
      <c r="G7" s="126"/>
      <c r="H7" s="126"/>
      <c r="I7" s="126"/>
      <c r="J7" s="126"/>
      <c r="K7" s="27" t="s">
        <v>8</v>
      </c>
      <c r="L7" s="27" t="s">
        <v>9</v>
      </c>
      <c r="M7" s="27" t="s">
        <v>8</v>
      </c>
      <c r="N7" s="27" t="s">
        <v>9</v>
      </c>
      <c r="O7" s="27" t="s">
        <v>8</v>
      </c>
      <c r="P7" s="27" t="s">
        <v>9</v>
      </c>
      <c r="Q7" s="126"/>
      <c r="R7" s="27" t="s">
        <v>8</v>
      </c>
      <c r="S7" s="27" t="s">
        <v>9</v>
      </c>
      <c r="T7" s="27" t="s">
        <v>8</v>
      </c>
      <c r="U7" s="27" t="s">
        <v>9</v>
      </c>
      <c r="V7" s="27" t="s">
        <v>8</v>
      </c>
      <c r="W7" s="27" t="s">
        <v>9</v>
      </c>
      <c r="X7" s="126"/>
      <c r="Y7" s="27" t="s">
        <v>8</v>
      </c>
      <c r="Z7" s="27" t="s">
        <v>9</v>
      </c>
      <c r="AA7" s="27" t="s">
        <v>8</v>
      </c>
      <c r="AB7" s="27" t="s">
        <v>9</v>
      </c>
      <c r="AC7" s="27" t="s">
        <v>8</v>
      </c>
      <c r="AD7" s="27" t="s">
        <v>9</v>
      </c>
      <c r="AE7" s="141"/>
    </row>
    <row r="8" spans="1:31" ht="36" customHeight="1">
      <c r="A8" s="28" t="s">
        <v>93</v>
      </c>
      <c r="B8" s="29" t="s">
        <v>94</v>
      </c>
      <c r="C8" s="30"/>
      <c r="D8" s="31"/>
      <c r="E8" s="31"/>
      <c r="F8" s="31"/>
      <c r="G8" s="31"/>
      <c r="H8" s="31"/>
      <c r="I8" s="31"/>
      <c r="J8" s="32">
        <f>J9+J17+J18</f>
        <v>445.0052</v>
      </c>
      <c r="K8" s="32">
        <f t="shared" ref="K8:AD8" si="0">K9+K17+K18</f>
        <v>250</v>
      </c>
      <c r="L8" s="32">
        <f t="shared" si="0"/>
        <v>154.0052</v>
      </c>
      <c r="M8" s="32">
        <f t="shared" si="0"/>
        <v>0</v>
      </c>
      <c r="N8" s="32">
        <f t="shared" si="0"/>
        <v>15</v>
      </c>
      <c r="O8" s="32">
        <f t="shared" si="0"/>
        <v>26</v>
      </c>
      <c r="P8" s="32">
        <f t="shared" si="0"/>
        <v>0</v>
      </c>
      <c r="Q8" s="32">
        <f t="shared" si="0"/>
        <v>74.099999999999994</v>
      </c>
      <c r="R8" s="32">
        <f t="shared" si="0"/>
        <v>74.099999999999994</v>
      </c>
      <c r="S8" s="32">
        <f t="shared" si="0"/>
        <v>0</v>
      </c>
      <c r="T8" s="32">
        <f t="shared" si="0"/>
        <v>0</v>
      </c>
      <c r="U8" s="32">
        <f t="shared" si="0"/>
        <v>0</v>
      </c>
      <c r="V8" s="32">
        <f t="shared" si="0"/>
        <v>0</v>
      </c>
      <c r="W8" s="32">
        <f t="shared" si="0"/>
        <v>0</v>
      </c>
      <c r="X8" s="113">
        <f t="shared" si="0"/>
        <v>370.90519999999998</v>
      </c>
      <c r="Y8" s="32">
        <f t="shared" si="0"/>
        <v>175.9</v>
      </c>
      <c r="Z8" s="32">
        <f t="shared" si="0"/>
        <v>154.0052</v>
      </c>
      <c r="AA8" s="32">
        <f t="shared" si="0"/>
        <v>0</v>
      </c>
      <c r="AB8" s="32">
        <f t="shared" si="0"/>
        <v>15</v>
      </c>
      <c r="AC8" s="32">
        <f t="shared" si="0"/>
        <v>26</v>
      </c>
      <c r="AD8" s="32">
        <f t="shared" si="0"/>
        <v>0</v>
      </c>
      <c r="AE8" s="32"/>
    </row>
    <row r="9" spans="1:31" ht="36" customHeight="1">
      <c r="A9" s="28" t="s">
        <v>56</v>
      </c>
      <c r="B9" s="34" t="s">
        <v>76</v>
      </c>
      <c r="C9" s="35"/>
      <c r="D9" s="36"/>
      <c r="E9" s="36"/>
      <c r="F9" s="36"/>
      <c r="G9" s="36"/>
      <c r="H9" s="36"/>
      <c r="I9" s="36"/>
      <c r="J9" s="37">
        <f>J10+J11+J16+J14</f>
        <v>445.0052</v>
      </c>
      <c r="K9" s="37">
        <f t="shared" ref="K9:AD9" si="1">K10+K11+K16+K14</f>
        <v>250</v>
      </c>
      <c r="L9" s="37">
        <f t="shared" si="1"/>
        <v>154.0052</v>
      </c>
      <c r="M9" s="37">
        <f t="shared" si="1"/>
        <v>0</v>
      </c>
      <c r="N9" s="37">
        <f t="shared" si="1"/>
        <v>15</v>
      </c>
      <c r="O9" s="37">
        <f t="shared" si="1"/>
        <v>26</v>
      </c>
      <c r="P9" s="37">
        <f t="shared" si="1"/>
        <v>0</v>
      </c>
      <c r="Q9" s="37">
        <f>Q10+Q11+Q16+Q14</f>
        <v>74.099999999999994</v>
      </c>
      <c r="R9" s="37">
        <f t="shared" si="1"/>
        <v>74.099999999999994</v>
      </c>
      <c r="S9" s="37">
        <f t="shared" si="1"/>
        <v>0</v>
      </c>
      <c r="T9" s="37">
        <f t="shared" si="1"/>
        <v>0</v>
      </c>
      <c r="U9" s="37">
        <f t="shared" si="1"/>
        <v>0</v>
      </c>
      <c r="V9" s="37">
        <f t="shared" si="1"/>
        <v>0</v>
      </c>
      <c r="W9" s="37">
        <f t="shared" si="1"/>
        <v>0</v>
      </c>
      <c r="X9" s="112">
        <f t="shared" si="1"/>
        <v>370.90519999999998</v>
      </c>
      <c r="Y9" s="37">
        <f t="shared" si="1"/>
        <v>175.9</v>
      </c>
      <c r="Z9" s="37">
        <f t="shared" si="1"/>
        <v>154.0052</v>
      </c>
      <c r="AA9" s="37">
        <f t="shared" si="1"/>
        <v>0</v>
      </c>
      <c r="AB9" s="37">
        <f t="shared" si="1"/>
        <v>15</v>
      </c>
      <c r="AC9" s="37">
        <f t="shared" si="1"/>
        <v>26</v>
      </c>
      <c r="AD9" s="37">
        <f t="shared" si="1"/>
        <v>0</v>
      </c>
      <c r="AE9" s="33"/>
    </row>
    <row r="10" spans="1:31" ht="36" customHeight="1">
      <c r="A10" s="62" t="s">
        <v>2</v>
      </c>
      <c r="B10" s="49" t="s">
        <v>57</v>
      </c>
      <c r="C10" s="54"/>
      <c r="D10" s="55"/>
      <c r="E10" s="55"/>
      <c r="F10" s="55"/>
      <c r="G10" s="55"/>
      <c r="H10" s="55"/>
      <c r="I10" s="55"/>
      <c r="J10" s="56">
        <f t="shared" ref="J10:J13" si="2">SUM(K10:P10)</f>
        <v>12</v>
      </c>
      <c r="K10" s="57"/>
      <c r="L10" s="57">
        <v>12</v>
      </c>
      <c r="M10" s="57"/>
      <c r="N10" s="57"/>
      <c r="O10" s="57"/>
      <c r="P10" s="57"/>
      <c r="Q10" s="56">
        <f t="shared" ref="Q10:Q16" si="3">SUM(R10:U10)</f>
        <v>0</v>
      </c>
      <c r="R10" s="56"/>
      <c r="S10" s="56"/>
      <c r="T10" s="58"/>
      <c r="U10" s="58"/>
      <c r="V10" s="58"/>
      <c r="W10" s="58"/>
      <c r="X10" s="59">
        <f t="shared" ref="X10:X16" si="4">SUM(Y10:AD10)</f>
        <v>12</v>
      </c>
      <c r="Y10" s="56">
        <f>K10-R10</f>
        <v>0</v>
      </c>
      <c r="Z10" s="56">
        <f>L10-S10</f>
        <v>12</v>
      </c>
      <c r="AA10" s="56">
        <f>M10-T10</f>
        <v>0</v>
      </c>
      <c r="AB10" s="56">
        <f>N10-U10</f>
        <v>0</v>
      </c>
      <c r="AC10" s="56">
        <f>O10-V10</f>
        <v>0</v>
      </c>
      <c r="AD10" s="56">
        <f t="shared" ref="AC10:AD16" si="5">P10-W10</f>
        <v>0</v>
      </c>
      <c r="AE10" s="52"/>
    </row>
    <row r="11" spans="1:31" ht="36" customHeight="1">
      <c r="A11" s="62" t="s">
        <v>3</v>
      </c>
      <c r="B11" s="50" t="s">
        <v>21</v>
      </c>
      <c r="C11" s="54"/>
      <c r="D11" s="55"/>
      <c r="E11" s="55"/>
      <c r="F11" s="55"/>
      <c r="G11" s="55"/>
      <c r="H11" s="55"/>
      <c r="I11" s="55"/>
      <c r="J11" s="43">
        <f t="shared" si="2"/>
        <v>299</v>
      </c>
      <c r="K11" s="60">
        <f t="shared" ref="K11" si="6">K12+K13</f>
        <v>129</v>
      </c>
      <c r="L11" s="60">
        <f>L12+L13</f>
        <v>142</v>
      </c>
      <c r="M11" s="60">
        <f t="shared" ref="M11" si="7">M12+M13</f>
        <v>0</v>
      </c>
      <c r="N11" s="60">
        <f>N12+N13</f>
        <v>15</v>
      </c>
      <c r="O11" s="60">
        <f>O12+O13</f>
        <v>13</v>
      </c>
      <c r="P11" s="60"/>
      <c r="Q11" s="43">
        <f t="shared" si="3"/>
        <v>0</v>
      </c>
      <c r="R11" s="60">
        <f t="shared" ref="R11:S11" si="8">R12+R13</f>
        <v>0</v>
      </c>
      <c r="S11" s="60">
        <f t="shared" si="8"/>
        <v>0</v>
      </c>
      <c r="T11" s="61"/>
      <c r="U11" s="61"/>
      <c r="V11" s="61"/>
      <c r="W11" s="61"/>
      <c r="X11" s="46">
        <f t="shared" si="4"/>
        <v>299</v>
      </c>
      <c r="Y11" s="43">
        <f t="shared" ref="Y11:AB16" si="9">K11-R11</f>
        <v>129</v>
      </c>
      <c r="Z11" s="43">
        <f t="shared" si="9"/>
        <v>142</v>
      </c>
      <c r="AA11" s="43">
        <f t="shared" si="9"/>
        <v>0</v>
      </c>
      <c r="AB11" s="43">
        <f t="shared" si="9"/>
        <v>15</v>
      </c>
      <c r="AC11" s="43">
        <f t="shared" si="5"/>
        <v>13</v>
      </c>
      <c r="AD11" s="43">
        <f t="shared" si="5"/>
        <v>0</v>
      </c>
      <c r="AE11" s="52"/>
    </row>
    <row r="12" spans="1:31" ht="46.9" customHeight="1">
      <c r="A12" s="62" t="s">
        <v>0</v>
      </c>
      <c r="B12" s="51" t="s">
        <v>58</v>
      </c>
      <c r="C12" s="54"/>
      <c r="D12" s="55"/>
      <c r="E12" s="55"/>
      <c r="F12" s="55"/>
      <c r="G12" s="55"/>
      <c r="H12" s="55"/>
      <c r="I12" s="55"/>
      <c r="J12" s="43">
        <f t="shared" si="2"/>
        <v>0</v>
      </c>
      <c r="K12" s="60"/>
      <c r="L12" s="60"/>
      <c r="M12" s="60"/>
      <c r="N12" s="60"/>
      <c r="O12" s="60"/>
      <c r="P12" s="60"/>
      <c r="Q12" s="43">
        <f t="shared" si="3"/>
        <v>0</v>
      </c>
      <c r="R12" s="56"/>
      <c r="S12" s="56"/>
      <c r="T12" s="61"/>
      <c r="U12" s="61"/>
      <c r="V12" s="61"/>
      <c r="W12" s="61"/>
      <c r="X12" s="46">
        <f t="shared" si="4"/>
        <v>0</v>
      </c>
      <c r="Y12" s="43">
        <f t="shared" si="9"/>
        <v>0</v>
      </c>
      <c r="Z12" s="43">
        <f t="shared" si="9"/>
        <v>0</v>
      </c>
      <c r="AA12" s="43">
        <f t="shared" si="9"/>
        <v>0</v>
      </c>
      <c r="AB12" s="43">
        <f t="shared" si="9"/>
        <v>0</v>
      </c>
      <c r="AC12" s="43">
        <f t="shared" si="5"/>
        <v>0</v>
      </c>
      <c r="AD12" s="43">
        <f t="shared" si="5"/>
        <v>0</v>
      </c>
      <c r="AE12" s="52"/>
    </row>
    <row r="13" spans="1:31" ht="82.5">
      <c r="A13" s="62" t="s">
        <v>1</v>
      </c>
      <c r="B13" s="51" t="s">
        <v>59</v>
      </c>
      <c r="C13" s="54">
        <v>1037431</v>
      </c>
      <c r="D13" s="55">
        <v>800</v>
      </c>
      <c r="E13" s="55">
        <v>280</v>
      </c>
      <c r="F13" s="55">
        <v>338</v>
      </c>
      <c r="G13" s="63">
        <v>10473</v>
      </c>
      <c r="H13" s="63">
        <v>30473</v>
      </c>
      <c r="I13" s="63">
        <v>40473</v>
      </c>
      <c r="J13" s="43">
        <f t="shared" si="2"/>
        <v>299</v>
      </c>
      <c r="K13" s="60">
        <v>129</v>
      </c>
      <c r="L13" s="60">
        <v>142</v>
      </c>
      <c r="M13" s="60"/>
      <c r="N13" s="60">
        <v>15</v>
      </c>
      <c r="O13" s="60">
        <v>13</v>
      </c>
      <c r="P13" s="60"/>
      <c r="Q13" s="43">
        <f t="shared" si="3"/>
        <v>0</v>
      </c>
      <c r="R13" s="56"/>
      <c r="S13" s="56"/>
      <c r="T13" s="61"/>
      <c r="U13" s="61"/>
      <c r="V13" s="61"/>
      <c r="W13" s="61"/>
      <c r="X13" s="46">
        <f t="shared" si="4"/>
        <v>299</v>
      </c>
      <c r="Y13" s="43">
        <f t="shared" si="9"/>
        <v>129</v>
      </c>
      <c r="Z13" s="43">
        <f t="shared" si="9"/>
        <v>142</v>
      </c>
      <c r="AA13" s="43">
        <f t="shared" si="9"/>
        <v>0</v>
      </c>
      <c r="AB13" s="43">
        <f t="shared" si="9"/>
        <v>15</v>
      </c>
      <c r="AC13" s="43">
        <f t="shared" si="5"/>
        <v>13</v>
      </c>
      <c r="AD13" s="43">
        <f t="shared" si="5"/>
        <v>0</v>
      </c>
      <c r="AE13" s="52"/>
    </row>
    <row r="14" spans="1:31" ht="48" customHeight="1">
      <c r="A14" s="62" t="s">
        <v>4</v>
      </c>
      <c r="B14" s="51" t="s">
        <v>22</v>
      </c>
      <c r="C14" s="54"/>
      <c r="D14" s="55"/>
      <c r="E14" s="55"/>
      <c r="F14" s="55"/>
      <c r="G14" s="63"/>
      <c r="H14" s="63"/>
      <c r="I14" s="63"/>
      <c r="J14" s="43">
        <f>J15</f>
        <v>71</v>
      </c>
      <c r="K14" s="43">
        <f t="shared" ref="K14:L14" si="10">K15</f>
        <v>64</v>
      </c>
      <c r="L14" s="43">
        <f t="shared" si="10"/>
        <v>0</v>
      </c>
      <c r="M14" s="43">
        <f>M15</f>
        <v>0</v>
      </c>
      <c r="N14" s="43">
        <f t="shared" ref="N14:AD14" si="11">N15</f>
        <v>0</v>
      </c>
      <c r="O14" s="43">
        <f t="shared" si="11"/>
        <v>7</v>
      </c>
      <c r="P14" s="43">
        <f t="shared" si="11"/>
        <v>0</v>
      </c>
      <c r="Q14" s="43">
        <f t="shared" si="11"/>
        <v>64</v>
      </c>
      <c r="R14" s="43">
        <f t="shared" si="11"/>
        <v>64</v>
      </c>
      <c r="S14" s="43">
        <f t="shared" si="11"/>
        <v>0</v>
      </c>
      <c r="T14" s="43">
        <f t="shared" si="11"/>
        <v>0</v>
      </c>
      <c r="U14" s="43">
        <f t="shared" si="11"/>
        <v>0</v>
      </c>
      <c r="V14" s="43">
        <f t="shared" si="11"/>
        <v>0</v>
      </c>
      <c r="W14" s="43">
        <f t="shared" si="11"/>
        <v>0</v>
      </c>
      <c r="X14" s="43">
        <f t="shared" si="11"/>
        <v>7</v>
      </c>
      <c r="Y14" s="43">
        <f t="shared" si="11"/>
        <v>0</v>
      </c>
      <c r="Z14" s="43">
        <f t="shared" si="11"/>
        <v>0</v>
      </c>
      <c r="AA14" s="43">
        <f t="shared" si="11"/>
        <v>0</v>
      </c>
      <c r="AB14" s="43">
        <f t="shared" si="11"/>
        <v>0</v>
      </c>
      <c r="AC14" s="43">
        <f t="shared" si="11"/>
        <v>7</v>
      </c>
      <c r="AD14" s="43">
        <f t="shared" si="11"/>
        <v>0</v>
      </c>
      <c r="AE14" s="43"/>
    </row>
    <row r="15" spans="1:31" ht="72.599999999999994" customHeight="1">
      <c r="A15" s="62"/>
      <c r="B15" s="51" t="s">
        <v>68</v>
      </c>
      <c r="C15" s="54"/>
      <c r="D15" s="55"/>
      <c r="E15" s="55"/>
      <c r="F15" s="55"/>
      <c r="G15" s="63"/>
      <c r="H15" s="63"/>
      <c r="I15" s="63"/>
      <c r="J15" s="43">
        <f>SUM(K15:P15)</f>
        <v>71</v>
      </c>
      <c r="K15" s="60">
        <v>64</v>
      </c>
      <c r="L15" s="60"/>
      <c r="M15" s="60"/>
      <c r="N15" s="60"/>
      <c r="O15" s="60">
        <v>7</v>
      </c>
      <c r="P15" s="60"/>
      <c r="Q15" s="43">
        <f>SUM(R15:W15)</f>
        <v>64</v>
      </c>
      <c r="R15" s="56">
        <v>64</v>
      </c>
      <c r="S15" s="56"/>
      <c r="T15" s="64"/>
      <c r="U15" s="61"/>
      <c r="V15" s="61"/>
      <c r="W15" s="61"/>
      <c r="X15" s="46">
        <f>J15-Q15</f>
        <v>7</v>
      </c>
      <c r="Y15" s="46">
        <f t="shared" ref="Y15:AD15" si="12">K15-R15</f>
        <v>0</v>
      </c>
      <c r="Z15" s="46">
        <f t="shared" si="12"/>
        <v>0</v>
      </c>
      <c r="AA15" s="46">
        <f t="shared" si="12"/>
        <v>0</v>
      </c>
      <c r="AB15" s="46">
        <f t="shared" si="12"/>
        <v>0</v>
      </c>
      <c r="AC15" s="46">
        <f t="shared" si="12"/>
        <v>7</v>
      </c>
      <c r="AD15" s="46">
        <f t="shared" si="12"/>
        <v>0</v>
      </c>
      <c r="AE15" s="92" t="s">
        <v>92</v>
      </c>
    </row>
    <row r="16" spans="1:31" ht="50.45" customHeight="1">
      <c r="A16" s="62" t="s">
        <v>5</v>
      </c>
      <c r="B16" s="50" t="s">
        <v>60</v>
      </c>
      <c r="C16" s="54"/>
      <c r="D16" s="55"/>
      <c r="E16" s="55"/>
      <c r="F16" s="55"/>
      <c r="G16" s="55"/>
      <c r="H16" s="55"/>
      <c r="I16" s="55"/>
      <c r="J16" s="43">
        <f>SUM(K16:P16)</f>
        <v>63.005200000000002</v>
      </c>
      <c r="K16" s="60">
        <v>57</v>
      </c>
      <c r="L16" s="60">
        <v>5.1999999999999998E-3</v>
      </c>
      <c r="M16" s="60"/>
      <c r="N16" s="60"/>
      <c r="O16" s="60">
        <v>6</v>
      </c>
      <c r="P16" s="60"/>
      <c r="Q16" s="43">
        <f t="shared" si="3"/>
        <v>10.1</v>
      </c>
      <c r="R16" s="56">
        <v>10.1</v>
      </c>
      <c r="S16" s="56"/>
      <c r="T16" s="61"/>
      <c r="U16" s="61"/>
      <c r="V16" s="61"/>
      <c r="W16" s="61"/>
      <c r="X16" s="43">
        <f t="shared" si="4"/>
        <v>52.905200000000001</v>
      </c>
      <c r="Y16" s="43">
        <f>K16-R16</f>
        <v>46.9</v>
      </c>
      <c r="Z16" s="43">
        <f t="shared" si="9"/>
        <v>5.1999999999999998E-3</v>
      </c>
      <c r="AA16" s="43">
        <f t="shared" si="9"/>
        <v>0</v>
      </c>
      <c r="AB16" s="43">
        <f t="shared" si="9"/>
        <v>0</v>
      </c>
      <c r="AC16" s="43">
        <f t="shared" si="5"/>
        <v>6</v>
      </c>
      <c r="AD16" s="43">
        <f t="shared" si="5"/>
        <v>0</v>
      </c>
      <c r="AE16" s="52"/>
    </row>
    <row r="17" spans="1:31">
      <c r="A17" s="28" t="s">
        <v>62</v>
      </c>
      <c r="B17" s="29" t="s">
        <v>77</v>
      </c>
      <c r="C17" s="33"/>
      <c r="D17" s="33"/>
      <c r="E17" s="33"/>
      <c r="F17" s="33"/>
      <c r="G17" s="33"/>
      <c r="H17" s="33"/>
      <c r="I17" s="33"/>
      <c r="J17" s="65">
        <f>SUM(K17:P17)</f>
        <v>0</v>
      </c>
      <c r="K17" s="66">
        <v>0</v>
      </c>
      <c r="L17" s="66">
        <v>0</v>
      </c>
      <c r="M17" s="66">
        <v>0</v>
      </c>
      <c r="N17" s="66">
        <v>0</v>
      </c>
      <c r="O17" s="66">
        <v>0</v>
      </c>
      <c r="P17" s="66">
        <v>0</v>
      </c>
      <c r="Q17" s="33"/>
      <c r="R17" s="33"/>
      <c r="S17" s="33"/>
      <c r="T17" s="33"/>
      <c r="U17" s="33"/>
      <c r="V17" s="33"/>
      <c r="W17" s="33"/>
      <c r="X17" s="33"/>
      <c r="Y17" s="33"/>
      <c r="Z17" s="33"/>
      <c r="AA17" s="33"/>
      <c r="AB17" s="33"/>
      <c r="AC17" s="33"/>
      <c r="AD17" s="33"/>
      <c r="AE17" s="33"/>
    </row>
    <row r="18" spans="1:31">
      <c r="A18" s="28" t="s">
        <v>64</v>
      </c>
      <c r="B18" s="34" t="s">
        <v>78</v>
      </c>
      <c r="C18" s="33"/>
      <c r="D18" s="33"/>
      <c r="E18" s="33"/>
      <c r="F18" s="33"/>
      <c r="G18" s="33"/>
      <c r="H18" s="33"/>
      <c r="I18" s="33"/>
      <c r="J18" s="65">
        <f>SUM(K18:P18)</f>
        <v>0</v>
      </c>
      <c r="K18" s="66">
        <v>0</v>
      </c>
      <c r="L18" s="66">
        <v>0</v>
      </c>
      <c r="M18" s="66">
        <v>0</v>
      </c>
      <c r="N18" s="66">
        <v>0</v>
      </c>
      <c r="O18" s="66">
        <v>0</v>
      </c>
      <c r="P18" s="66">
        <v>0</v>
      </c>
      <c r="Q18" s="33"/>
      <c r="R18" s="33"/>
      <c r="S18" s="33"/>
      <c r="T18" s="33"/>
      <c r="U18" s="33"/>
      <c r="V18" s="33"/>
      <c r="W18" s="33"/>
      <c r="X18" s="33"/>
      <c r="Y18" s="33"/>
      <c r="Z18" s="33"/>
      <c r="AA18" s="33"/>
      <c r="AB18" s="33"/>
      <c r="AC18" s="33"/>
      <c r="AD18" s="33"/>
      <c r="AE18" s="33"/>
    </row>
    <row r="19" spans="1:31" ht="34.9" customHeight="1">
      <c r="A19" s="28" t="s">
        <v>95</v>
      </c>
      <c r="B19" s="34" t="s">
        <v>96</v>
      </c>
      <c r="C19" s="35"/>
      <c r="D19" s="36"/>
      <c r="E19" s="36"/>
      <c r="F19" s="36"/>
      <c r="G19" s="36"/>
      <c r="H19" s="36"/>
      <c r="I19" s="36"/>
      <c r="J19" s="37">
        <f>J20+J21+J26+J24</f>
        <v>445.0052</v>
      </c>
      <c r="K19" s="37">
        <f t="shared" ref="K19:P19" si="13">K20+K21+K26+K24</f>
        <v>250</v>
      </c>
      <c r="L19" s="37">
        <f t="shared" si="13"/>
        <v>154.0052</v>
      </c>
      <c r="M19" s="37">
        <f t="shared" si="13"/>
        <v>0</v>
      </c>
      <c r="N19" s="37">
        <f t="shared" si="13"/>
        <v>15</v>
      </c>
      <c r="O19" s="37">
        <f t="shared" si="13"/>
        <v>26</v>
      </c>
      <c r="P19" s="37">
        <f t="shared" si="13"/>
        <v>0</v>
      </c>
      <c r="Q19" s="37">
        <f>Q20+Q21+Q26+Q24</f>
        <v>74.099999999999994</v>
      </c>
      <c r="R19" s="37">
        <f t="shared" ref="R19:AD19" si="14">R20+R21+R26+R24</f>
        <v>74.099999999999994</v>
      </c>
      <c r="S19" s="37">
        <f t="shared" si="14"/>
        <v>0</v>
      </c>
      <c r="T19" s="37">
        <f t="shared" si="14"/>
        <v>0</v>
      </c>
      <c r="U19" s="37">
        <f t="shared" si="14"/>
        <v>0</v>
      </c>
      <c r="V19" s="37">
        <f t="shared" si="14"/>
        <v>0</v>
      </c>
      <c r="W19" s="37">
        <f t="shared" si="14"/>
        <v>0</v>
      </c>
      <c r="X19" s="37">
        <f t="shared" si="14"/>
        <v>370.90519999999998</v>
      </c>
      <c r="Y19" s="37">
        <f t="shared" si="14"/>
        <v>175.9</v>
      </c>
      <c r="Z19" s="37">
        <f t="shared" si="14"/>
        <v>154.0052</v>
      </c>
      <c r="AA19" s="37">
        <f t="shared" si="14"/>
        <v>0</v>
      </c>
      <c r="AB19" s="37">
        <f t="shared" si="14"/>
        <v>15</v>
      </c>
      <c r="AC19" s="37">
        <f t="shared" si="14"/>
        <v>26</v>
      </c>
      <c r="AD19" s="37">
        <f t="shared" si="14"/>
        <v>0</v>
      </c>
      <c r="AE19" s="33"/>
    </row>
    <row r="20" spans="1:31" ht="33">
      <c r="A20" s="62" t="s">
        <v>2</v>
      </c>
      <c r="B20" s="49" t="s">
        <v>57</v>
      </c>
      <c r="C20" s="54"/>
      <c r="D20" s="55"/>
      <c r="E20" s="55"/>
      <c r="F20" s="55"/>
      <c r="G20" s="55"/>
      <c r="H20" s="55"/>
      <c r="I20" s="55"/>
      <c r="J20" s="56">
        <f t="shared" ref="J20:J23" si="15">SUM(K20:P20)</f>
        <v>12</v>
      </c>
      <c r="K20" s="57"/>
      <c r="L20" s="57">
        <v>12</v>
      </c>
      <c r="M20" s="57"/>
      <c r="N20" s="57"/>
      <c r="O20" s="57"/>
      <c r="P20" s="57"/>
      <c r="Q20" s="56">
        <f t="shared" ref="Q20:Q23" si="16">SUM(R20:U20)</f>
        <v>0</v>
      </c>
      <c r="R20" s="56"/>
      <c r="S20" s="56"/>
      <c r="T20" s="58"/>
      <c r="U20" s="58"/>
      <c r="V20" s="58"/>
      <c r="W20" s="58"/>
      <c r="X20" s="59">
        <f t="shared" ref="X20:X23" si="17">SUM(Y20:AD20)</f>
        <v>12</v>
      </c>
      <c r="Y20" s="56">
        <f>K20-R20</f>
        <v>0</v>
      </c>
      <c r="Z20" s="56">
        <f>L20-S20</f>
        <v>12</v>
      </c>
      <c r="AA20" s="56">
        <f>M20-T20</f>
        <v>0</v>
      </c>
      <c r="AB20" s="56">
        <f>N20-U20</f>
        <v>0</v>
      </c>
      <c r="AC20" s="56">
        <f>O20-V20</f>
        <v>0</v>
      </c>
      <c r="AD20" s="56">
        <f t="shared" ref="AD20:AD23" si="18">P20-W20</f>
        <v>0</v>
      </c>
      <c r="AE20" s="52"/>
    </row>
    <row r="21" spans="1:31">
      <c r="A21" s="62" t="s">
        <v>3</v>
      </c>
      <c r="B21" s="50" t="s">
        <v>21</v>
      </c>
      <c r="C21" s="54"/>
      <c r="D21" s="55"/>
      <c r="E21" s="55"/>
      <c r="F21" s="55"/>
      <c r="G21" s="55"/>
      <c r="H21" s="55"/>
      <c r="I21" s="55"/>
      <c r="J21" s="43">
        <f t="shared" si="15"/>
        <v>299</v>
      </c>
      <c r="K21" s="60">
        <f t="shared" ref="K21" si="19">K22+K23</f>
        <v>129</v>
      </c>
      <c r="L21" s="60">
        <f>L22+L23</f>
        <v>142</v>
      </c>
      <c r="M21" s="60">
        <f t="shared" ref="M21" si="20">M22+M23</f>
        <v>0</v>
      </c>
      <c r="N21" s="60">
        <f>N22+N23</f>
        <v>15</v>
      </c>
      <c r="O21" s="60">
        <f>O22+O23</f>
        <v>13</v>
      </c>
      <c r="P21" s="60"/>
      <c r="Q21" s="43">
        <f t="shared" si="16"/>
        <v>0</v>
      </c>
      <c r="R21" s="60">
        <f t="shared" ref="R21:S21" si="21">R22+R23</f>
        <v>0</v>
      </c>
      <c r="S21" s="60">
        <f t="shared" si="21"/>
        <v>0</v>
      </c>
      <c r="T21" s="61"/>
      <c r="U21" s="61"/>
      <c r="V21" s="61"/>
      <c r="W21" s="58"/>
      <c r="X21" s="59">
        <f t="shared" si="17"/>
        <v>299</v>
      </c>
      <c r="Y21" s="56">
        <f t="shared" ref="Y21:Y23" si="22">K21-R21</f>
        <v>129</v>
      </c>
      <c r="Z21" s="43">
        <f t="shared" ref="Z21:Z23" si="23">L21-S21</f>
        <v>142</v>
      </c>
      <c r="AA21" s="43">
        <f t="shared" ref="AA21:AA23" si="24">M21-T21</f>
        <v>0</v>
      </c>
      <c r="AB21" s="43">
        <f t="shared" ref="AB21:AB23" si="25">N21-U21</f>
        <v>15</v>
      </c>
      <c r="AC21" s="43">
        <f t="shared" ref="AC21:AC23" si="26">O21-V21</f>
        <v>13</v>
      </c>
      <c r="AD21" s="43">
        <f t="shared" si="18"/>
        <v>0</v>
      </c>
      <c r="AE21" s="52"/>
    </row>
    <row r="22" spans="1:31" ht="66">
      <c r="A22" s="62" t="s">
        <v>0</v>
      </c>
      <c r="B22" s="51" t="s">
        <v>58</v>
      </c>
      <c r="C22" s="54"/>
      <c r="D22" s="55"/>
      <c r="E22" s="55"/>
      <c r="F22" s="55"/>
      <c r="G22" s="55"/>
      <c r="H22" s="55"/>
      <c r="I22" s="55"/>
      <c r="J22" s="43">
        <f t="shared" si="15"/>
        <v>0</v>
      </c>
      <c r="K22" s="60"/>
      <c r="L22" s="60"/>
      <c r="M22" s="60"/>
      <c r="N22" s="60"/>
      <c r="O22" s="60"/>
      <c r="P22" s="60"/>
      <c r="Q22" s="43">
        <f t="shared" si="16"/>
        <v>0</v>
      </c>
      <c r="R22" s="56"/>
      <c r="S22" s="56"/>
      <c r="T22" s="61"/>
      <c r="U22" s="61"/>
      <c r="V22" s="61"/>
      <c r="W22" s="61"/>
      <c r="X22" s="46">
        <f t="shared" si="17"/>
        <v>0</v>
      </c>
      <c r="Y22" s="43">
        <f t="shared" si="22"/>
        <v>0</v>
      </c>
      <c r="Z22" s="43">
        <f t="shared" si="23"/>
        <v>0</v>
      </c>
      <c r="AA22" s="43">
        <f t="shared" si="24"/>
        <v>0</v>
      </c>
      <c r="AB22" s="43">
        <f t="shared" si="25"/>
        <v>0</v>
      </c>
      <c r="AC22" s="43">
        <f t="shared" si="26"/>
        <v>0</v>
      </c>
      <c r="AD22" s="43">
        <f t="shared" si="18"/>
        <v>0</v>
      </c>
      <c r="AE22" s="52"/>
    </row>
    <row r="23" spans="1:31" ht="82.5">
      <c r="A23" s="62" t="s">
        <v>1</v>
      </c>
      <c r="B23" s="51" t="s">
        <v>59</v>
      </c>
      <c r="C23" s="54">
        <v>1037431</v>
      </c>
      <c r="D23" s="55">
        <v>800</v>
      </c>
      <c r="E23" s="55">
        <v>280</v>
      </c>
      <c r="F23" s="55">
        <v>338</v>
      </c>
      <c r="G23" s="63">
        <v>10473</v>
      </c>
      <c r="H23" s="63">
        <v>30473</v>
      </c>
      <c r="I23" s="63">
        <v>40473</v>
      </c>
      <c r="J23" s="43">
        <f t="shared" si="15"/>
        <v>299</v>
      </c>
      <c r="K23" s="60">
        <v>129</v>
      </c>
      <c r="L23" s="60">
        <v>142</v>
      </c>
      <c r="M23" s="60"/>
      <c r="N23" s="60">
        <v>15</v>
      </c>
      <c r="O23" s="60">
        <v>13</v>
      </c>
      <c r="P23" s="60"/>
      <c r="Q23" s="43">
        <f t="shared" si="16"/>
        <v>0</v>
      </c>
      <c r="R23" s="56"/>
      <c r="S23" s="56"/>
      <c r="T23" s="61"/>
      <c r="U23" s="61"/>
      <c r="V23" s="61"/>
      <c r="W23" s="61"/>
      <c r="X23" s="46">
        <f t="shared" si="17"/>
        <v>299</v>
      </c>
      <c r="Y23" s="43">
        <f t="shared" si="22"/>
        <v>129</v>
      </c>
      <c r="Z23" s="43">
        <f t="shared" si="23"/>
        <v>142</v>
      </c>
      <c r="AA23" s="43">
        <f t="shared" si="24"/>
        <v>0</v>
      </c>
      <c r="AB23" s="43">
        <f t="shared" si="25"/>
        <v>15</v>
      </c>
      <c r="AC23" s="43">
        <f t="shared" si="26"/>
        <v>13</v>
      </c>
      <c r="AD23" s="43">
        <f t="shared" si="18"/>
        <v>0</v>
      </c>
      <c r="AE23" s="52"/>
    </row>
    <row r="24" spans="1:31">
      <c r="A24" s="62" t="s">
        <v>4</v>
      </c>
      <c r="B24" s="51" t="s">
        <v>22</v>
      </c>
      <c r="C24" s="54"/>
      <c r="D24" s="55"/>
      <c r="E24" s="55"/>
      <c r="F24" s="55"/>
      <c r="G24" s="63"/>
      <c r="H24" s="63"/>
      <c r="I24" s="63"/>
      <c r="J24" s="43">
        <f>J25</f>
        <v>71</v>
      </c>
      <c r="K24" s="43">
        <f t="shared" ref="K24:L24" si="27">K25</f>
        <v>64</v>
      </c>
      <c r="L24" s="43">
        <f t="shared" si="27"/>
        <v>0</v>
      </c>
      <c r="M24" s="43">
        <f>M25</f>
        <v>0</v>
      </c>
      <c r="N24" s="43">
        <f t="shared" ref="N24:AD24" si="28">N25</f>
        <v>0</v>
      </c>
      <c r="O24" s="43">
        <f t="shared" si="28"/>
        <v>7</v>
      </c>
      <c r="P24" s="43">
        <f t="shared" si="28"/>
        <v>0</v>
      </c>
      <c r="Q24" s="43">
        <f t="shared" si="28"/>
        <v>64</v>
      </c>
      <c r="R24" s="43">
        <f t="shared" si="28"/>
        <v>64</v>
      </c>
      <c r="S24" s="43">
        <f t="shared" si="28"/>
        <v>0</v>
      </c>
      <c r="T24" s="43">
        <f t="shared" si="28"/>
        <v>0</v>
      </c>
      <c r="U24" s="43">
        <f t="shared" si="28"/>
        <v>0</v>
      </c>
      <c r="V24" s="43">
        <f t="shared" si="28"/>
        <v>0</v>
      </c>
      <c r="W24" s="43">
        <f t="shared" si="28"/>
        <v>0</v>
      </c>
      <c r="X24" s="43">
        <f t="shared" si="28"/>
        <v>7</v>
      </c>
      <c r="Y24" s="43">
        <f t="shared" si="28"/>
        <v>0</v>
      </c>
      <c r="Z24" s="43">
        <f t="shared" si="28"/>
        <v>0</v>
      </c>
      <c r="AA24" s="43">
        <f t="shared" si="28"/>
        <v>0</v>
      </c>
      <c r="AB24" s="43">
        <f t="shared" si="28"/>
        <v>0</v>
      </c>
      <c r="AC24" s="43">
        <f t="shared" si="28"/>
        <v>7</v>
      </c>
      <c r="AD24" s="43">
        <f t="shared" si="28"/>
        <v>0</v>
      </c>
      <c r="AE24" s="43"/>
    </row>
    <row r="25" spans="1:31" ht="66">
      <c r="A25" s="62"/>
      <c r="B25" s="51" t="s">
        <v>68</v>
      </c>
      <c r="C25" s="54"/>
      <c r="D25" s="55"/>
      <c r="E25" s="55"/>
      <c r="F25" s="55"/>
      <c r="G25" s="63"/>
      <c r="H25" s="63"/>
      <c r="I25" s="63"/>
      <c r="J25" s="43">
        <f>SUM(K25:P25)</f>
        <v>71</v>
      </c>
      <c r="K25" s="60">
        <v>64</v>
      </c>
      <c r="L25" s="60"/>
      <c r="M25" s="60"/>
      <c r="N25" s="60"/>
      <c r="O25" s="60">
        <v>7</v>
      </c>
      <c r="P25" s="60"/>
      <c r="Q25" s="43">
        <f>SUM(R25:W25)</f>
        <v>64</v>
      </c>
      <c r="R25" s="56">
        <v>64</v>
      </c>
      <c r="S25" s="56"/>
      <c r="T25" s="64"/>
      <c r="U25" s="61"/>
      <c r="V25" s="61"/>
      <c r="W25" s="61"/>
      <c r="X25" s="46">
        <f>J25-Q25</f>
        <v>7</v>
      </c>
      <c r="Y25" s="46">
        <f t="shared" ref="Y25" si="29">K25-R25</f>
        <v>0</v>
      </c>
      <c r="Z25" s="46">
        <f t="shared" ref="Z25:Z26" si="30">L25-S25</f>
        <v>0</v>
      </c>
      <c r="AA25" s="46">
        <f t="shared" ref="AA25:AA26" si="31">M25-T25</f>
        <v>0</v>
      </c>
      <c r="AB25" s="46">
        <f t="shared" ref="AB25:AB26" si="32">N25-U25</f>
        <v>0</v>
      </c>
      <c r="AC25" s="46">
        <f t="shared" ref="AC25:AC26" si="33">O25-V25</f>
        <v>7</v>
      </c>
      <c r="AD25" s="46">
        <f t="shared" ref="AD25:AD26" si="34">P25-W25</f>
        <v>0</v>
      </c>
      <c r="AE25" s="92" t="s">
        <v>92</v>
      </c>
    </row>
    <row r="26" spans="1:31" ht="49.5">
      <c r="A26" s="62" t="s">
        <v>5</v>
      </c>
      <c r="B26" s="50" t="s">
        <v>60</v>
      </c>
      <c r="C26" s="54"/>
      <c r="D26" s="55"/>
      <c r="E26" s="55"/>
      <c r="F26" s="55"/>
      <c r="G26" s="55"/>
      <c r="H26" s="55"/>
      <c r="I26" s="55"/>
      <c r="J26" s="43">
        <f>SUM(K26:P26)</f>
        <v>63.005200000000002</v>
      </c>
      <c r="K26" s="60">
        <v>57</v>
      </c>
      <c r="L26" s="60">
        <v>5.1999999999999998E-3</v>
      </c>
      <c r="M26" s="60"/>
      <c r="N26" s="60"/>
      <c r="O26" s="60">
        <v>6</v>
      </c>
      <c r="P26" s="60"/>
      <c r="Q26" s="43">
        <f t="shared" ref="Q26" si="35">SUM(R26:U26)</f>
        <v>10.1</v>
      </c>
      <c r="R26" s="56">
        <v>10.1</v>
      </c>
      <c r="S26" s="56"/>
      <c r="T26" s="61"/>
      <c r="U26" s="61"/>
      <c r="V26" s="61"/>
      <c r="W26" s="61"/>
      <c r="X26" s="43">
        <f t="shared" ref="X26" si="36">SUM(Y26:AD26)</f>
        <v>52.905200000000001</v>
      </c>
      <c r="Y26" s="43">
        <f>K26-R26</f>
        <v>46.9</v>
      </c>
      <c r="Z26" s="43">
        <f t="shared" si="30"/>
        <v>5.1999999999999998E-3</v>
      </c>
      <c r="AA26" s="43">
        <f t="shared" si="31"/>
        <v>0</v>
      </c>
      <c r="AB26" s="43">
        <f t="shared" si="32"/>
        <v>0</v>
      </c>
      <c r="AC26" s="43">
        <f t="shared" si="33"/>
        <v>6</v>
      </c>
      <c r="AD26" s="43">
        <f t="shared" si="34"/>
        <v>0</v>
      </c>
      <c r="AE26" s="52"/>
    </row>
  </sheetData>
  <autoFilter ref="B5:B16"/>
  <mergeCells count="28">
    <mergeCell ref="I5:I7"/>
    <mergeCell ref="J5:J7"/>
    <mergeCell ref="K5:P5"/>
    <mergeCell ref="Q5:W5"/>
    <mergeCell ref="X5:AD5"/>
    <mergeCell ref="AC6:AD6"/>
    <mergeCell ref="R6:S6"/>
    <mergeCell ref="T6:U6"/>
    <mergeCell ref="V6:W6"/>
    <mergeCell ref="X6:X7"/>
    <mergeCell ref="Y6:Z6"/>
    <mergeCell ref="AA6:AB6"/>
    <mergeCell ref="A3:AE3"/>
    <mergeCell ref="A1:AE1"/>
    <mergeCell ref="A2:AE2"/>
    <mergeCell ref="A5:A7"/>
    <mergeCell ref="B5:B7"/>
    <mergeCell ref="C5:C7"/>
    <mergeCell ref="D5:D7"/>
    <mergeCell ref="E5:E7"/>
    <mergeCell ref="F5:F7"/>
    <mergeCell ref="G5:G7"/>
    <mergeCell ref="H5:H7"/>
    <mergeCell ref="AE5:AE7"/>
    <mergeCell ref="K6:L6"/>
    <mergeCell ref="M6:N6"/>
    <mergeCell ref="O6:P6"/>
    <mergeCell ref="Q6:Q7"/>
  </mergeCells>
  <pageMargins left="0.7" right="0.7" top="0.75" bottom="0.75" header="0.3" footer="0.3"/>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topLeftCell="J1" zoomScale="85" zoomScaleNormal="85" workbookViewId="0">
      <selection activeCell="P4" sqref="P4"/>
    </sheetView>
  </sheetViews>
  <sheetFormatPr defaultColWidth="8.85546875" defaultRowHeight="16.5"/>
  <cols>
    <col min="1" max="1" width="7.28515625" style="23" customWidth="1"/>
    <col min="2" max="2" width="36.5703125" style="23" customWidth="1"/>
    <col min="3" max="3" width="11.140625" style="23" hidden="1" customWidth="1"/>
    <col min="4" max="9" width="0" style="23" hidden="1" customWidth="1"/>
    <col min="10" max="10" width="13" style="23" bestFit="1" customWidth="1"/>
    <col min="11" max="11" width="12.140625" style="23" bestFit="1" customWidth="1"/>
    <col min="12" max="12" width="13.85546875" style="23" bestFit="1" customWidth="1"/>
    <col min="13" max="13" width="9" style="23" bestFit="1" customWidth="1"/>
    <col min="14" max="14" width="9.5703125" style="23" bestFit="1" customWidth="1"/>
    <col min="15" max="15" width="10.7109375" style="23" customWidth="1"/>
    <col min="16" max="16" width="13.85546875" style="23" bestFit="1" customWidth="1"/>
    <col min="17" max="17" width="10.28515625" style="23" customWidth="1"/>
    <col min="18" max="23" width="9" style="23" bestFit="1" customWidth="1"/>
    <col min="24" max="24" width="12.85546875" style="23" bestFit="1" customWidth="1"/>
    <col min="25" max="25" width="12.140625" style="23" bestFit="1" customWidth="1"/>
    <col min="26" max="26" width="10.7109375" style="23" bestFit="1" customWidth="1"/>
    <col min="27" max="27" width="9" style="23" bestFit="1" customWidth="1"/>
    <col min="28" max="28" width="10.5703125" style="23" customWidth="1"/>
    <col min="29" max="29" width="10.7109375" style="23" customWidth="1"/>
    <col min="30" max="31" width="9" style="23" bestFit="1" customWidth="1"/>
    <col min="32" max="16384" width="8.85546875" style="23"/>
  </cols>
  <sheetData>
    <row r="1" spans="1:31" ht="48.6" customHeight="1">
      <c r="A1" s="142" t="s">
        <v>81</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row>
    <row r="2" spans="1:31" s="24" customFormat="1" ht="45" customHeight="1">
      <c r="A2" s="137" t="s">
        <v>80</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s="24" customFormat="1" ht="33" customHeight="1">
      <c r="A3" s="124" t="str">
        <f>'PL TỔNG HỢP'!A3:R3</f>
        <v>(Kèm theo Nghị quyết số           /NQ-HĐND ngày         /11/2025 của Hội đồng nhân dân phường Đăk Cấm)</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row>
    <row r="4" spans="1:31">
      <c r="J4" s="67"/>
      <c r="K4" s="67"/>
      <c r="L4" s="67"/>
      <c r="M4" s="26"/>
      <c r="Z4" s="23" t="s">
        <v>44</v>
      </c>
    </row>
    <row r="5" spans="1:31" ht="24" customHeight="1">
      <c r="A5" s="125" t="s">
        <v>19</v>
      </c>
      <c r="B5" s="138" t="s">
        <v>20</v>
      </c>
      <c r="C5" s="125" t="s">
        <v>11</v>
      </c>
      <c r="D5" s="125" t="s">
        <v>12</v>
      </c>
      <c r="E5" s="125" t="s">
        <v>13</v>
      </c>
      <c r="F5" s="125" t="s">
        <v>14</v>
      </c>
      <c r="G5" s="125" t="s">
        <v>36</v>
      </c>
      <c r="H5" s="125" t="s">
        <v>37</v>
      </c>
      <c r="I5" s="125" t="s">
        <v>38</v>
      </c>
      <c r="J5" s="125" t="s">
        <v>15</v>
      </c>
      <c r="K5" s="127" t="s">
        <v>10</v>
      </c>
      <c r="L5" s="128"/>
      <c r="M5" s="128"/>
      <c r="N5" s="128"/>
      <c r="O5" s="128"/>
      <c r="P5" s="129"/>
      <c r="Q5" s="130" t="s">
        <v>43</v>
      </c>
      <c r="R5" s="131"/>
      <c r="S5" s="131"/>
      <c r="T5" s="131"/>
      <c r="U5" s="131"/>
      <c r="V5" s="131"/>
      <c r="W5" s="132"/>
      <c r="X5" s="133" t="s">
        <v>16</v>
      </c>
      <c r="Y5" s="134"/>
      <c r="Z5" s="134"/>
      <c r="AA5" s="134"/>
      <c r="AB5" s="134"/>
      <c r="AC5" s="134"/>
      <c r="AD5" s="135"/>
      <c r="AE5" s="140" t="s">
        <v>17</v>
      </c>
    </row>
    <row r="6" spans="1:31" ht="36.75" customHeight="1">
      <c r="A6" s="126"/>
      <c r="B6" s="139"/>
      <c r="C6" s="126"/>
      <c r="D6" s="126"/>
      <c r="E6" s="126"/>
      <c r="F6" s="126"/>
      <c r="G6" s="126"/>
      <c r="H6" s="126"/>
      <c r="I6" s="126"/>
      <c r="J6" s="126"/>
      <c r="K6" s="127" t="s">
        <v>7</v>
      </c>
      <c r="L6" s="129"/>
      <c r="M6" s="127" t="s">
        <v>53</v>
      </c>
      <c r="N6" s="129"/>
      <c r="O6" s="127" t="s">
        <v>54</v>
      </c>
      <c r="P6" s="129"/>
      <c r="Q6" s="125" t="s">
        <v>18</v>
      </c>
      <c r="R6" s="136" t="s">
        <v>7</v>
      </c>
      <c r="S6" s="136"/>
      <c r="T6" s="127" t="s">
        <v>50</v>
      </c>
      <c r="U6" s="129"/>
      <c r="V6" s="127" t="s">
        <v>54</v>
      </c>
      <c r="W6" s="129"/>
      <c r="X6" s="125" t="s">
        <v>18</v>
      </c>
      <c r="Y6" s="136" t="s">
        <v>7</v>
      </c>
      <c r="Z6" s="136"/>
      <c r="AA6" s="127" t="s">
        <v>50</v>
      </c>
      <c r="AB6" s="129"/>
      <c r="AC6" s="127" t="s">
        <v>54</v>
      </c>
      <c r="AD6" s="129"/>
      <c r="AE6" s="141"/>
    </row>
    <row r="7" spans="1:31" ht="48" customHeight="1">
      <c r="A7" s="126"/>
      <c r="B7" s="139"/>
      <c r="C7" s="126"/>
      <c r="D7" s="126"/>
      <c r="E7" s="126"/>
      <c r="F7" s="126"/>
      <c r="G7" s="126"/>
      <c r="H7" s="126"/>
      <c r="I7" s="126"/>
      <c r="J7" s="126"/>
      <c r="K7" s="27" t="s">
        <v>8</v>
      </c>
      <c r="L7" s="27" t="s">
        <v>9</v>
      </c>
      <c r="M7" s="27" t="s">
        <v>8</v>
      </c>
      <c r="N7" s="27" t="s">
        <v>9</v>
      </c>
      <c r="O7" s="27" t="s">
        <v>8</v>
      </c>
      <c r="P7" s="27" t="s">
        <v>9</v>
      </c>
      <c r="Q7" s="126"/>
      <c r="R7" s="27" t="s">
        <v>8</v>
      </c>
      <c r="S7" s="27" t="s">
        <v>9</v>
      </c>
      <c r="T7" s="27" t="s">
        <v>8</v>
      </c>
      <c r="U7" s="27" t="s">
        <v>9</v>
      </c>
      <c r="V7" s="27" t="s">
        <v>8</v>
      </c>
      <c r="W7" s="27" t="s">
        <v>9</v>
      </c>
      <c r="X7" s="126"/>
      <c r="Y7" s="27" t="s">
        <v>8</v>
      </c>
      <c r="Z7" s="27" t="s">
        <v>9</v>
      </c>
      <c r="AA7" s="27" t="s">
        <v>8</v>
      </c>
      <c r="AB7" s="27" t="s">
        <v>9</v>
      </c>
      <c r="AC7" s="27" t="s">
        <v>8</v>
      </c>
      <c r="AD7" s="27" t="s">
        <v>9</v>
      </c>
      <c r="AE7" s="141"/>
    </row>
    <row r="8" spans="1:31" ht="36" customHeight="1">
      <c r="A8" s="28" t="s">
        <v>93</v>
      </c>
      <c r="B8" s="29" t="s">
        <v>94</v>
      </c>
      <c r="C8" s="30"/>
      <c r="D8" s="31"/>
      <c r="E8" s="31"/>
      <c r="F8" s="31"/>
      <c r="G8" s="31"/>
      <c r="H8" s="31"/>
      <c r="I8" s="31"/>
      <c r="J8" s="32">
        <f>J9+J23+J37</f>
        <v>1274.924694</v>
      </c>
      <c r="K8" s="32">
        <f t="shared" ref="K8:AD8" si="0">K9+K23+K37</f>
        <v>878</v>
      </c>
      <c r="L8" s="32">
        <f t="shared" si="0"/>
        <v>273.69972999999999</v>
      </c>
      <c r="M8" s="32">
        <f t="shared" si="0"/>
        <v>0</v>
      </c>
      <c r="N8" s="32">
        <f t="shared" si="0"/>
        <v>36.143363999999998</v>
      </c>
      <c r="O8" s="32">
        <f t="shared" si="0"/>
        <v>82</v>
      </c>
      <c r="P8" s="32">
        <f t="shared" si="0"/>
        <v>5.0815999999999999</v>
      </c>
      <c r="Q8" s="32">
        <f t="shared" si="0"/>
        <v>2.33</v>
      </c>
      <c r="R8" s="32">
        <f t="shared" si="0"/>
        <v>0</v>
      </c>
      <c r="S8" s="32">
        <f t="shared" si="0"/>
        <v>2.33</v>
      </c>
      <c r="T8" s="32">
        <f t="shared" si="0"/>
        <v>0</v>
      </c>
      <c r="U8" s="32">
        <f t="shared" si="0"/>
        <v>0</v>
      </c>
      <c r="V8" s="32">
        <f t="shared" si="0"/>
        <v>0</v>
      </c>
      <c r="W8" s="32">
        <f t="shared" si="0"/>
        <v>0</v>
      </c>
      <c r="X8" s="113">
        <f t="shared" si="0"/>
        <v>1272.5946939999999</v>
      </c>
      <c r="Y8" s="32">
        <f t="shared" si="0"/>
        <v>878</v>
      </c>
      <c r="Z8" s="32">
        <f t="shared" si="0"/>
        <v>271.36973</v>
      </c>
      <c r="AA8" s="32">
        <f t="shared" si="0"/>
        <v>0</v>
      </c>
      <c r="AB8" s="32">
        <f t="shared" si="0"/>
        <v>36.143363999999998</v>
      </c>
      <c r="AC8" s="32">
        <f t="shared" si="0"/>
        <v>82</v>
      </c>
      <c r="AD8" s="32">
        <f t="shared" si="0"/>
        <v>5.0815999999999999</v>
      </c>
      <c r="AE8" s="33"/>
    </row>
    <row r="9" spans="1:31" ht="36" customHeight="1">
      <c r="A9" s="28" t="s">
        <v>56</v>
      </c>
      <c r="B9" s="34" t="s">
        <v>88</v>
      </c>
      <c r="C9" s="35"/>
      <c r="D9" s="36"/>
      <c r="E9" s="36"/>
      <c r="F9" s="36"/>
      <c r="G9" s="36"/>
      <c r="H9" s="36"/>
      <c r="I9" s="36"/>
      <c r="J9" s="37">
        <f>J10+J11+J14+J17++J20</f>
        <v>101.58065400000001</v>
      </c>
      <c r="K9" s="37">
        <f t="shared" ref="K9" si="1">K10+K11+K14+K17++K20</f>
        <v>74</v>
      </c>
      <c r="L9" s="37">
        <f t="shared" ref="L9:N9" si="2">L10+L11+L14+L17++L20</f>
        <v>15.437290000000001</v>
      </c>
      <c r="M9" s="37">
        <f t="shared" si="2"/>
        <v>0</v>
      </c>
      <c r="N9" s="37">
        <f t="shared" si="2"/>
        <v>7.143364</v>
      </c>
      <c r="O9" s="37">
        <f t="shared" ref="O9:P9" si="3">O10+O11+O14+O17++O20</f>
        <v>5</v>
      </c>
      <c r="P9" s="37">
        <f t="shared" si="3"/>
        <v>0</v>
      </c>
      <c r="Q9" s="37">
        <f t="shared" ref="Q9:AD9" si="4">Q10+Q11+Q14+Q17++Q20</f>
        <v>0</v>
      </c>
      <c r="R9" s="37">
        <f t="shared" si="4"/>
        <v>0</v>
      </c>
      <c r="S9" s="37">
        <f t="shared" si="4"/>
        <v>0</v>
      </c>
      <c r="T9" s="37">
        <f t="shared" si="4"/>
        <v>0</v>
      </c>
      <c r="U9" s="37">
        <f t="shared" si="4"/>
        <v>0</v>
      </c>
      <c r="V9" s="37">
        <f t="shared" si="4"/>
        <v>0</v>
      </c>
      <c r="W9" s="37">
        <f t="shared" si="4"/>
        <v>0</v>
      </c>
      <c r="X9" s="37">
        <f t="shared" si="4"/>
        <v>101.58065400000001</v>
      </c>
      <c r="Y9" s="37">
        <f t="shared" si="4"/>
        <v>74</v>
      </c>
      <c r="Z9" s="37">
        <f t="shared" si="4"/>
        <v>15.437290000000001</v>
      </c>
      <c r="AA9" s="37">
        <f t="shared" si="4"/>
        <v>0</v>
      </c>
      <c r="AB9" s="37">
        <f t="shared" si="4"/>
        <v>7.143364</v>
      </c>
      <c r="AC9" s="37">
        <f t="shared" si="4"/>
        <v>5</v>
      </c>
      <c r="AD9" s="37">
        <f t="shared" si="4"/>
        <v>0</v>
      </c>
      <c r="AE9" s="33"/>
    </row>
    <row r="10" spans="1:31" s="75" customFormat="1" ht="36" customHeight="1">
      <c r="A10" s="62" t="s">
        <v>2</v>
      </c>
      <c r="B10" s="50" t="s">
        <v>39</v>
      </c>
      <c r="C10" s="54"/>
      <c r="D10" s="55"/>
      <c r="E10" s="55"/>
      <c r="F10" s="55"/>
      <c r="G10" s="55"/>
      <c r="H10" s="55"/>
      <c r="I10" s="55"/>
      <c r="J10" s="43">
        <f t="shared" ref="J10:J50" si="5">SUM(K10:P10)</f>
        <v>0</v>
      </c>
      <c r="K10" s="60"/>
      <c r="L10" s="60"/>
      <c r="M10" s="60"/>
      <c r="N10" s="60"/>
      <c r="O10" s="60"/>
      <c r="P10" s="60"/>
      <c r="Q10" s="43">
        <f t="shared" ref="Q10:Q22" si="6">SUM(R10:U10)</f>
        <v>0</v>
      </c>
      <c r="R10" s="56"/>
      <c r="S10" s="56"/>
      <c r="T10" s="60"/>
      <c r="U10" s="60"/>
      <c r="V10" s="60"/>
      <c r="W10" s="60"/>
      <c r="X10" s="46">
        <f t="shared" ref="X10:X50" si="7">SUM(Y10:AD10)</f>
        <v>0</v>
      </c>
      <c r="Y10" s="43">
        <f>K10-R10</f>
        <v>0</v>
      </c>
      <c r="Z10" s="43">
        <f>L10-S10</f>
        <v>0</v>
      </c>
      <c r="AA10" s="43">
        <f>M10-T10</f>
        <v>0</v>
      </c>
      <c r="AB10" s="43">
        <f>N10-U10</f>
        <v>0</v>
      </c>
      <c r="AC10" s="43">
        <f>O10-V10</f>
        <v>0</v>
      </c>
      <c r="AD10" s="43">
        <f t="shared" ref="AC10:AD22" si="8">P10-W10</f>
        <v>0</v>
      </c>
      <c r="AE10" s="63"/>
    </row>
    <row r="11" spans="1:31" s="75" customFormat="1" ht="36" customHeight="1">
      <c r="A11" s="62" t="s">
        <v>3</v>
      </c>
      <c r="B11" s="50" t="s">
        <v>21</v>
      </c>
      <c r="C11" s="54"/>
      <c r="D11" s="55"/>
      <c r="E11" s="55"/>
      <c r="F11" s="55"/>
      <c r="G11" s="55"/>
      <c r="H11" s="55"/>
      <c r="I11" s="55"/>
      <c r="J11" s="43">
        <f>SUM(K11:P11)</f>
        <v>70.437290000000004</v>
      </c>
      <c r="K11" s="60">
        <f>K12+K13</f>
        <v>43</v>
      </c>
      <c r="L11" s="60">
        <f>L12+L13</f>
        <v>15.437290000000001</v>
      </c>
      <c r="M11" s="60">
        <f t="shared" ref="M11" si="9">M12+M13</f>
        <v>0</v>
      </c>
      <c r="N11" s="60">
        <f>N12+N13</f>
        <v>7</v>
      </c>
      <c r="O11" s="60">
        <f t="shared" ref="O11:P11" si="10">O12+O13</f>
        <v>5</v>
      </c>
      <c r="P11" s="60">
        <f t="shared" si="10"/>
        <v>0</v>
      </c>
      <c r="Q11" s="43">
        <f t="shared" si="6"/>
        <v>0</v>
      </c>
      <c r="R11" s="60">
        <f t="shared" ref="R11:S11" si="11">R12+R13</f>
        <v>0</v>
      </c>
      <c r="S11" s="60">
        <f t="shared" si="11"/>
        <v>0</v>
      </c>
      <c r="T11" s="60"/>
      <c r="U11" s="60"/>
      <c r="V11" s="60"/>
      <c r="W11" s="60"/>
      <c r="X11" s="46">
        <f t="shared" si="7"/>
        <v>70.437290000000004</v>
      </c>
      <c r="Y11" s="43">
        <f t="shared" ref="Y11:Y22" si="12">K11-R11</f>
        <v>43</v>
      </c>
      <c r="Z11" s="43">
        <f t="shared" ref="Z11:Z22" si="13">L11-S11</f>
        <v>15.437290000000001</v>
      </c>
      <c r="AA11" s="43">
        <f t="shared" ref="AA11:AA22" si="14">M11-T11</f>
        <v>0</v>
      </c>
      <c r="AB11" s="43">
        <f t="shared" ref="AB11:AB22" si="15">N11-U11</f>
        <v>7</v>
      </c>
      <c r="AC11" s="43">
        <f t="shared" si="8"/>
        <v>5</v>
      </c>
      <c r="AD11" s="43">
        <f t="shared" si="8"/>
        <v>0</v>
      </c>
      <c r="AE11" s="63"/>
    </row>
    <row r="12" spans="1:31" s="102" customFormat="1" ht="49.5">
      <c r="A12" s="71" t="s">
        <v>0</v>
      </c>
      <c r="B12" s="81" t="s">
        <v>40</v>
      </c>
      <c r="C12" s="97"/>
      <c r="D12" s="98"/>
      <c r="E12" s="98"/>
      <c r="F12" s="98"/>
      <c r="G12" s="98"/>
      <c r="H12" s="98"/>
      <c r="I12" s="98"/>
      <c r="J12" s="99">
        <f t="shared" si="5"/>
        <v>0</v>
      </c>
      <c r="K12" s="73"/>
      <c r="L12" s="73"/>
      <c r="M12" s="73"/>
      <c r="N12" s="73"/>
      <c r="O12" s="73"/>
      <c r="P12" s="73"/>
      <c r="Q12" s="99">
        <f t="shared" si="6"/>
        <v>0</v>
      </c>
      <c r="R12" s="100"/>
      <c r="S12" s="100"/>
      <c r="T12" s="73"/>
      <c r="U12" s="73"/>
      <c r="V12" s="73"/>
      <c r="W12" s="73"/>
      <c r="X12" s="101">
        <f t="shared" si="7"/>
        <v>0</v>
      </c>
      <c r="Y12" s="99">
        <f t="shared" si="12"/>
        <v>0</v>
      </c>
      <c r="Z12" s="99">
        <f t="shared" si="13"/>
        <v>0</v>
      </c>
      <c r="AA12" s="99">
        <f t="shared" si="14"/>
        <v>0</v>
      </c>
      <c r="AB12" s="99">
        <f t="shared" si="15"/>
        <v>0</v>
      </c>
      <c r="AC12" s="99">
        <f t="shared" si="8"/>
        <v>0</v>
      </c>
      <c r="AD12" s="99">
        <f t="shared" si="8"/>
        <v>0</v>
      </c>
      <c r="AE12" s="72"/>
    </row>
    <row r="13" spans="1:31" s="102" customFormat="1" ht="33">
      <c r="A13" s="71" t="s">
        <v>1</v>
      </c>
      <c r="B13" s="68" t="s">
        <v>25</v>
      </c>
      <c r="C13" s="97">
        <v>1037431</v>
      </c>
      <c r="D13" s="98">
        <v>800</v>
      </c>
      <c r="E13" s="98">
        <v>280</v>
      </c>
      <c r="F13" s="98">
        <v>338</v>
      </c>
      <c r="G13" s="72">
        <v>10473</v>
      </c>
      <c r="H13" s="72">
        <v>30473</v>
      </c>
      <c r="I13" s="72">
        <v>40473</v>
      </c>
      <c r="J13" s="99">
        <f>SUM(K13:P13)</f>
        <v>70.437290000000004</v>
      </c>
      <c r="K13" s="73">
        <v>43</v>
      </c>
      <c r="L13" s="73">
        <v>15.437290000000001</v>
      </c>
      <c r="M13" s="73"/>
      <c r="N13" s="73">
        <v>7</v>
      </c>
      <c r="O13" s="73">
        <v>5</v>
      </c>
      <c r="P13" s="73"/>
      <c r="Q13" s="99">
        <f t="shared" si="6"/>
        <v>0</v>
      </c>
      <c r="R13" s="100"/>
      <c r="S13" s="100"/>
      <c r="T13" s="73"/>
      <c r="U13" s="73"/>
      <c r="V13" s="73"/>
      <c r="W13" s="73"/>
      <c r="X13" s="101">
        <f t="shared" si="7"/>
        <v>70.437290000000004</v>
      </c>
      <c r="Y13" s="99">
        <f t="shared" si="12"/>
        <v>43</v>
      </c>
      <c r="Z13" s="99">
        <f t="shared" si="13"/>
        <v>15.437290000000001</v>
      </c>
      <c r="AA13" s="99">
        <f t="shared" si="14"/>
        <v>0</v>
      </c>
      <c r="AB13" s="99">
        <f t="shared" si="15"/>
        <v>7</v>
      </c>
      <c r="AC13" s="99">
        <f t="shared" si="8"/>
        <v>5</v>
      </c>
      <c r="AD13" s="99">
        <f t="shared" si="8"/>
        <v>0</v>
      </c>
      <c r="AE13" s="72"/>
    </row>
    <row r="14" spans="1:31" s="75" customFormat="1" ht="36" customHeight="1">
      <c r="A14" s="62" t="s">
        <v>4</v>
      </c>
      <c r="B14" s="50" t="s">
        <v>22</v>
      </c>
      <c r="C14" s="54"/>
      <c r="D14" s="55"/>
      <c r="E14" s="55"/>
      <c r="F14" s="55"/>
      <c r="G14" s="55"/>
      <c r="H14" s="55"/>
      <c r="I14" s="55"/>
      <c r="J14" s="43">
        <f t="shared" si="5"/>
        <v>0</v>
      </c>
      <c r="K14" s="60"/>
      <c r="L14" s="60">
        <f>L15+L16</f>
        <v>0</v>
      </c>
      <c r="M14" s="60"/>
      <c r="N14" s="60">
        <f>N15+N16</f>
        <v>0</v>
      </c>
      <c r="O14" s="60"/>
      <c r="P14" s="60"/>
      <c r="Q14" s="43">
        <f t="shared" si="6"/>
        <v>0</v>
      </c>
      <c r="R14" s="56"/>
      <c r="S14" s="56"/>
      <c r="T14" s="60"/>
      <c r="U14" s="60"/>
      <c r="V14" s="60"/>
      <c r="W14" s="60"/>
      <c r="X14" s="46">
        <f t="shared" si="7"/>
        <v>0</v>
      </c>
      <c r="Y14" s="43">
        <f t="shared" si="12"/>
        <v>0</v>
      </c>
      <c r="Z14" s="43">
        <f t="shared" si="13"/>
        <v>0</v>
      </c>
      <c r="AA14" s="43">
        <f t="shared" si="14"/>
        <v>0</v>
      </c>
      <c r="AB14" s="43">
        <f t="shared" si="15"/>
        <v>0</v>
      </c>
      <c r="AC14" s="43">
        <f t="shared" si="8"/>
        <v>0</v>
      </c>
      <c r="AD14" s="43">
        <f t="shared" si="8"/>
        <v>0</v>
      </c>
      <c r="AE14" s="63"/>
    </row>
    <row r="15" spans="1:31" s="102" customFormat="1" ht="49.5">
      <c r="A15" s="71" t="s">
        <v>26</v>
      </c>
      <c r="B15" s="81" t="s">
        <v>27</v>
      </c>
      <c r="C15" s="97"/>
      <c r="D15" s="98"/>
      <c r="E15" s="98"/>
      <c r="F15" s="98"/>
      <c r="G15" s="98"/>
      <c r="H15" s="98"/>
      <c r="I15" s="98"/>
      <c r="J15" s="99">
        <f t="shared" si="5"/>
        <v>0</v>
      </c>
      <c r="K15" s="73"/>
      <c r="L15" s="73"/>
      <c r="M15" s="73"/>
      <c r="N15" s="73"/>
      <c r="O15" s="73"/>
      <c r="P15" s="73"/>
      <c r="Q15" s="99">
        <f t="shared" si="6"/>
        <v>0</v>
      </c>
      <c r="R15" s="100"/>
      <c r="S15" s="100"/>
      <c r="T15" s="73"/>
      <c r="U15" s="73"/>
      <c r="V15" s="73"/>
      <c r="W15" s="73"/>
      <c r="X15" s="101">
        <f t="shared" si="7"/>
        <v>0</v>
      </c>
      <c r="Y15" s="99">
        <f t="shared" si="12"/>
        <v>0</v>
      </c>
      <c r="Z15" s="99">
        <f t="shared" si="13"/>
        <v>0</v>
      </c>
      <c r="AA15" s="99">
        <f t="shared" si="14"/>
        <v>0</v>
      </c>
      <c r="AB15" s="99">
        <f t="shared" si="15"/>
        <v>0</v>
      </c>
      <c r="AC15" s="99">
        <f t="shared" si="8"/>
        <v>0</v>
      </c>
      <c r="AD15" s="99">
        <f t="shared" si="8"/>
        <v>0</v>
      </c>
      <c r="AE15" s="72"/>
    </row>
    <row r="16" spans="1:31" s="102" customFormat="1" ht="36" customHeight="1">
      <c r="A16" s="71" t="s">
        <v>28</v>
      </c>
      <c r="B16" s="81" t="s">
        <v>29</v>
      </c>
      <c r="C16" s="97"/>
      <c r="D16" s="98"/>
      <c r="E16" s="98"/>
      <c r="F16" s="98"/>
      <c r="G16" s="98"/>
      <c r="H16" s="98"/>
      <c r="I16" s="98"/>
      <c r="J16" s="99">
        <f t="shared" si="5"/>
        <v>0</v>
      </c>
      <c r="K16" s="73"/>
      <c r="L16" s="73"/>
      <c r="M16" s="73"/>
      <c r="N16" s="73"/>
      <c r="O16" s="73"/>
      <c r="P16" s="73"/>
      <c r="Q16" s="99">
        <f t="shared" si="6"/>
        <v>0</v>
      </c>
      <c r="R16" s="100"/>
      <c r="S16" s="100"/>
      <c r="T16" s="73"/>
      <c r="U16" s="73"/>
      <c r="V16" s="73"/>
      <c r="W16" s="73"/>
      <c r="X16" s="101">
        <f t="shared" si="7"/>
        <v>0</v>
      </c>
      <c r="Y16" s="99">
        <f t="shared" si="12"/>
        <v>0</v>
      </c>
      <c r="Z16" s="99">
        <f t="shared" si="13"/>
        <v>0</v>
      </c>
      <c r="AA16" s="99">
        <f t="shared" si="14"/>
        <v>0</v>
      </c>
      <c r="AB16" s="99">
        <f t="shared" si="15"/>
        <v>0</v>
      </c>
      <c r="AC16" s="99">
        <f t="shared" si="8"/>
        <v>0</v>
      </c>
      <c r="AD16" s="99">
        <f t="shared" si="8"/>
        <v>0</v>
      </c>
      <c r="AE16" s="72"/>
    </row>
    <row r="17" spans="1:31" s="75" customFormat="1" ht="36" customHeight="1">
      <c r="A17" s="62" t="s">
        <v>5</v>
      </c>
      <c r="B17" s="50" t="s">
        <v>30</v>
      </c>
      <c r="C17" s="54"/>
      <c r="D17" s="55"/>
      <c r="E17" s="55"/>
      <c r="F17" s="55"/>
      <c r="G17" s="55"/>
      <c r="H17" s="60"/>
      <c r="I17" s="55"/>
      <c r="J17" s="43">
        <f t="shared" si="5"/>
        <v>5</v>
      </c>
      <c r="K17" s="60">
        <f t="shared" ref="K17:M17" si="16">K18+K19</f>
        <v>5</v>
      </c>
      <c r="L17" s="60">
        <f t="shared" si="16"/>
        <v>0</v>
      </c>
      <c r="M17" s="60">
        <f t="shared" si="16"/>
        <v>0</v>
      </c>
      <c r="N17" s="60">
        <f>N18+N19</f>
        <v>0</v>
      </c>
      <c r="O17" s="60"/>
      <c r="P17" s="60"/>
      <c r="Q17" s="43">
        <f t="shared" si="6"/>
        <v>0</v>
      </c>
      <c r="R17" s="60">
        <f t="shared" ref="R17:S17" si="17">R18+R19</f>
        <v>0</v>
      </c>
      <c r="S17" s="60">
        <f t="shared" si="17"/>
        <v>0</v>
      </c>
      <c r="T17" s="60"/>
      <c r="U17" s="60"/>
      <c r="V17" s="60"/>
      <c r="W17" s="60"/>
      <c r="X17" s="46">
        <f t="shared" si="7"/>
        <v>5</v>
      </c>
      <c r="Y17" s="43">
        <f t="shared" si="12"/>
        <v>5</v>
      </c>
      <c r="Z17" s="43">
        <f t="shared" si="13"/>
        <v>0</v>
      </c>
      <c r="AA17" s="43">
        <f t="shared" si="14"/>
        <v>0</v>
      </c>
      <c r="AB17" s="43">
        <f t="shared" si="15"/>
        <v>0</v>
      </c>
      <c r="AC17" s="43">
        <f t="shared" si="8"/>
        <v>0</v>
      </c>
      <c r="AD17" s="43">
        <f t="shared" si="8"/>
        <v>0</v>
      </c>
      <c r="AE17" s="63"/>
    </row>
    <row r="18" spans="1:31" s="102" customFormat="1" ht="36" customHeight="1">
      <c r="A18" s="71" t="s">
        <v>23</v>
      </c>
      <c r="B18" s="81" t="s">
        <v>31</v>
      </c>
      <c r="C18" s="97"/>
      <c r="D18" s="98"/>
      <c r="E18" s="98"/>
      <c r="F18" s="98"/>
      <c r="G18" s="98"/>
      <c r="H18" s="98"/>
      <c r="I18" s="98"/>
      <c r="J18" s="99">
        <f t="shared" si="5"/>
        <v>0</v>
      </c>
      <c r="K18" s="73"/>
      <c r="L18" s="73"/>
      <c r="M18" s="73"/>
      <c r="N18" s="73"/>
      <c r="O18" s="73"/>
      <c r="P18" s="73"/>
      <c r="Q18" s="99">
        <f t="shared" si="6"/>
        <v>0</v>
      </c>
      <c r="R18" s="100"/>
      <c r="S18" s="100"/>
      <c r="T18" s="73"/>
      <c r="U18" s="73"/>
      <c r="V18" s="73"/>
      <c r="W18" s="73"/>
      <c r="X18" s="101">
        <f t="shared" si="7"/>
        <v>0</v>
      </c>
      <c r="Y18" s="99">
        <f t="shared" si="12"/>
        <v>0</v>
      </c>
      <c r="Z18" s="99">
        <f t="shared" si="13"/>
        <v>0</v>
      </c>
      <c r="AA18" s="99">
        <f t="shared" si="14"/>
        <v>0</v>
      </c>
      <c r="AB18" s="99">
        <f t="shared" si="15"/>
        <v>0</v>
      </c>
      <c r="AC18" s="99">
        <f t="shared" si="8"/>
        <v>0</v>
      </c>
      <c r="AD18" s="99">
        <f t="shared" si="8"/>
        <v>0</v>
      </c>
      <c r="AE18" s="72"/>
    </row>
    <row r="19" spans="1:31" s="102" customFormat="1" ht="36" customHeight="1">
      <c r="A19" s="71" t="s">
        <v>24</v>
      </c>
      <c r="B19" s="81" t="s">
        <v>32</v>
      </c>
      <c r="C19" s="103">
        <v>1037431</v>
      </c>
      <c r="D19" s="98">
        <v>800</v>
      </c>
      <c r="E19" s="98">
        <v>280</v>
      </c>
      <c r="F19" s="98">
        <v>338</v>
      </c>
      <c r="G19" s="72">
        <v>10476</v>
      </c>
      <c r="H19" s="72">
        <v>30476</v>
      </c>
      <c r="I19" s="72">
        <v>40476</v>
      </c>
      <c r="J19" s="99">
        <f t="shared" si="5"/>
        <v>5</v>
      </c>
      <c r="K19" s="73">
        <v>5</v>
      </c>
      <c r="L19" s="73"/>
      <c r="M19" s="73"/>
      <c r="N19" s="73"/>
      <c r="O19" s="73"/>
      <c r="P19" s="73"/>
      <c r="Q19" s="99">
        <f t="shared" si="6"/>
        <v>0</v>
      </c>
      <c r="R19" s="100"/>
      <c r="S19" s="100"/>
      <c r="T19" s="73"/>
      <c r="U19" s="73"/>
      <c r="V19" s="73"/>
      <c r="W19" s="73"/>
      <c r="X19" s="101">
        <f t="shared" si="7"/>
        <v>5</v>
      </c>
      <c r="Y19" s="99">
        <f t="shared" si="12"/>
        <v>5</v>
      </c>
      <c r="Z19" s="99">
        <f t="shared" si="13"/>
        <v>0</v>
      </c>
      <c r="AA19" s="99">
        <f t="shared" si="14"/>
        <v>0</v>
      </c>
      <c r="AB19" s="99">
        <f t="shared" si="15"/>
        <v>0</v>
      </c>
      <c r="AC19" s="99">
        <f t="shared" si="8"/>
        <v>0</v>
      </c>
      <c r="AD19" s="99">
        <f t="shared" si="8"/>
        <v>0</v>
      </c>
      <c r="AE19" s="72"/>
    </row>
    <row r="20" spans="1:31" s="75" customFormat="1" ht="36" customHeight="1">
      <c r="A20" s="62" t="s">
        <v>6</v>
      </c>
      <c r="B20" s="50" t="s">
        <v>33</v>
      </c>
      <c r="C20" s="54"/>
      <c r="D20" s="55"/>
      <c r="E20" s="55"/>
      <c r="F20" s="55"/>
      <c r="G20" s="55"/>
      <c r="H20" s="55"/>
      <c r="I20" s="55"/>
      <c r="J20" s="43">
        <f>SUM(K20:P20)</f>
        <v>26.143363999999998</v>
      </c>
      <c r="K20" s="60">
        <f>K21+K22</f>
        <v>26</v>
      </c>
      <c r="L20" s="60">
        <f>L21+L22</f>
        <v>0</v>
      </c>
      <c r="M20" s="60"/>
      <c r="N20" s="60">
        <f>N21+N22</f>
        <v>0.14336399999999999</v>
      </c>
      <c r="O20" s="60"/>
      <c r="P20" s="60"/>
      <c r="Q20" s="43">
        <f t="shared" si="6"/>
        <v>0</v>
      </c>
      <c r="R20" s="60">
        <f t="shared" ref="R20:S20" si="18">R21+R22</f>
        <v>0</v>
      </c>
      <c r="S20" s="60">
        <f t="shared" si="18"/>
        <v>0</v>
      </c>
      <c r="T20" s="60"/>
      <c r="U20" s="60"/>
      <c r="V20" s="60"/>
      <c r="W20" s="60"/>
      <c r="X20" s="46">
        <f t="shared" si="7"/>
        <v>26.143363999999998</v>
      </c>
      <c r="Y20" s="43">
        <f t="shared" si="12"/>
        <v>26</v>
      </c>
      <c r="Z20" s="43">
        <f t="shared" si="13"/>
        <v>0</v>
      </c>
      <c r="AA20" s="43">
        <f t="shared" si="14"/>
        <v>0</v>
      </c>
      <c r="AB20" s="43">
        <f t="shared" si="15"/>
        <v>0.14336399999999999</v>
      </c>
      <c r="AC20" s="43">
        <f t="shared" si="8"/>
        <v>0</v>
      </c>
      <c r="AD20" s="43">
        <f t="shared" si="8"/>
        <v>0</v>
      </c>
      <c r="AE20" s="63"/>
    </row>
    <row r="21" spans="1:31" s="102" customFormat="1" ht="36" customHeight="1">
      <c r="A21" s="71" t="s">
        <v>41</v>
      </c>
      <c r="B21" s="81" t="s">
        <v>79</v>
      </c>
      <c r="C21" s="97">
        <v>1037431</v>
      </c>
      <c r="D21" s="98">
        <v>800</v>
      </c>
      <c r="E21" s="98">
        <v>280</v>
      </c>
      <c r="F21" s="98">
        <v>338</v>
      </c>
      <c r="G21" s="72">
        <v>10477</v>
      </c>
      <c r="H21" s="72">
        <v>30477</v>
      </c>
      <c r="I21" s="72">
        <v>40477</v>
      </c>
      <c r="J21" s="99">
        <f t="shared" si="5"/>
        <v>18.143363999999998</v>
      </c>
      <c r="K21" s="73">
        <v>18</v>
      </c>
      <c r="L21" s="73"/>
      <c r="M21" s="73"/>
      <c r="N21" s="73">
        <v>0.14336399999999999</v>
      </c>
      <c r="O21" s="73"/>
      <c r="P21" s="73"/>
      <c r="Q21" s="99">
        <f t="shared" si="6"/>
        <v>0</v>
      </c>
      <c r="R21" s="100"/>
      <c r="S21" s="100"/>
      <c r="T21" s="73"/>
      <c r="U21" s="73"/>
      <c r="V21" s="73"/>
      <c r="W21" s="73"/>
      <c r="X21" s="101">
        <f t="shared" si="7"/>
        <v>18.143363999999998</v>
      </c>
      <c r="Y21" s="99">
        <f t="shared" si="12"/>
        <v>18</v>
      </c>
      <c r="Z21" s="99">
        <f t="shared" si="13"/>
        <v>0</v>
      </c>
      <c r="AA21" s="99">
        <f t="shared" si="14"/>
        <v>0</v>
      </c>
      <c r="AB21" s="99">
        <f t="shared" si="15"/>
        <v>0.14336399999999999</v>
      </c>
      <c r="AC21" s="99">
        <f t="shared" si="8"/>
        <v>0</v>
      </c>
      <c r="AD21" s="99">
        <f t="shared" si="8"/>
        <v>0</v>
      </c>
      <c r="AE21" s="72"/>
    </row>
    <row r="22" spans="1:31" s="102" customFormat="1" ht="36" customHeight="1">
      <c r="A22" s="71" t="s">
        <v>42</v>
      </c>
      <c r="B22" s="81" t="s">
        <v>35</v>
      </c>
      <c r="C22" s="97">
        <v>1037431</v>
      </c>
      <c r="D22" s="98">
        <v>800</v>
      </c>
      <c r="E22" s="98">
        <v>280</v>
      </c>
      <c r="F22" s="98">
        <v>338</v>
      </c>
      <c r="G22" s="72">
        <v>10477</v>
      </c>
      <c r="H22" s="72">
        <v>30477</v>
      </c>
      <c r="I22" s="72">
        <v>40477</v>
      </c>
      <c r="J22" s="99">
        <f t="shared" si="5"/>
        <v>8</v>
      </c>
      <c r="K22" s="73">
        <v>8</v>
      </c>
      <c r="L22" s="73"/>
      <c r="M22" s="73"/>
      <c r="N22" s="73"/>
      <c r="O22" s="73"/>
      <c r="P22" s="73"/>
      <c r="Q22" s="99">
        <f t="shared" si="6"/>
        <v>0</v>
      </c>
      <c r="R22" s="100"/>
      <c r="S22" s="100"/>
      <c r="T22" s="73"/>
      <c r="U22" s="73"/>
      <c r="V22" s="73"/>
      <c r="W22" s="73"/>
      <c r="X22" s="101">
        <f t="shared" si="7"/>
        <v>8</v>
      </c>
      <c r="Y22" s="99">
        <f t="shared" si="12"/>
        <v>8</v>
      </c>
      <c r="Z22" s="99">
        <f t="shared" si="13"/>
        <v>0</v>
      </c>
      <c r="AA22" s="99">
        <f t="shared" si="14"/>
        <v>0</v>
      </c>
      <c r="AB22" s="99">
        <f t="shared" si="15"/>
        <v>0</v>
      </c>
      <c r="AC22" s="99">
        <f t="shared" si="8"/>
        <v>0</v>
      </c>
      <c r="AD22" s="99">
        <f t="shared" si="8"/>
        <v>0</v>
      </c>
      <c r="AE22" s="72"/>
    </row>
    <row r="23" spans="1:31" s="75" customFormat="1" ht="36" customHeight="1">
      <c r="A23" s="28" t="s">
        <v>62</v>
      </c>
      <c r="B23" s="34" t="s">
        <v>89</v>
      </c>
      <c r="C23" s="35"/>
      <c r="D23" s="36"/>
      <c r="E23" s="36"/>
      <c r="F23" s="36"/>
      <c r="G23" s="36"/>
      <c r="H23" s="36"/>
      <c r="I23" s="36"/>
      <c r="J23" s="37">
        <f>J24+J25+J28+J31++J34</f>
        <v>633.30244000000005</v>
      </c>
      <c r="K23" s="37">
        <f t="shared" ref="K23:AB23" si="19">K24+K25+K28+K31++K34</f>
        <v>321</v>
      </c>
      <c r="L23" s="37">
        <f t="shared" si="19"/>
        <v>253.30243999999999</v>
      </c>
      <c r="M23" s="37">
        <f t="shared" si="19"/>
        <v>0</v>
      </c>
      <c r="N23" s="37">
        <f t="shared" si="19"/>
        <v>29</v>
      </c>
      <c r="O23" s="37">
        <f t="shared" si="19"/>
        <v>30</v>
      </c>
      <c r="P23" s="37">
        <f t="shared" si="19"/>
        <v>0</v>
      </c>
      <c r="Q23" s="37">
        <f t="shared" si="19"/>
        <v>0</v>
      </c>
      <c r="R23" s="37">
        <f t="shared" si="19"/>
        <v>0</v>
      </c>
      <c r="S23" s="37">
        <f t="shared" si="19"/>
        <v>0</v>
      </c>
      <c r="T23" s="37">
        <f t="shared" si="19"/>
        <v>0</v>
      </c>
      <c r="U23" s="37">
        <f t="shared" si="19"/>
        <v>0</v>
      </c>
      <c r="V23" s="37">
        <f t="shared" si="19"/>
        <v>0</v>
      </c>
      <c r="W23" s="37">
        <f t="shared" si="19"/>
        <v>0</v>
      </c>
      <c r="X23" s="37">
        <f t="shared" si="19"/>
        <v>633.30244000000005</v>
      </c>
      <c r="Y23" s="37">
        <f t="shared" si="19"/>
        <v>321</v>
      </c>
      <c r="Z23" s="37">
        <f t="shared" si="19"/>
        <v>253.30243999999999</v>
      </c>
      <c r="AA23" s="37">
        <f t="shared" si="19"/>
        <v>0</v>
      </c>
      <c r="AB23" s="37">
        <f t="shared" si="19"/>
        <v>29</v>
      </c>
      <c r="AC23" s="37">
        <f t="shared" ref="AC23" si="20">AC24+AC25+AC28+AC31++AC34</f>
        <v>30</v>
      </c>
      <c r="AD23" s="37">
        <f t="shared" ref="AD23" si="21">AD24+AD25+AD28+AD31++AD34</f>
        <v>0</v>
      </c>
      <c r="AE23" s="76"/>
    </row>
    <row r="24" spans="1:31" s="75" customFormat="1" ht="36" customHeight="1">
      <c r="A24" s="62" t="s">
        <v>2</v>
      </c>
      <c r="B24" s="50" t="s">
        <v>39</v>
      </c>
      <c r="C24" s="70">
        <v>1037478</v>
      </c>
      <c r="D24" s="63">
        <v>800</v>
      </c>
      <c r="E24" s="63">
        <v>280</v>
      </c>
      <c r="F24" s="63">
        <v>338</v>
      </c>
      <c r="G24" s="63">
        <v>10472</v>
      </c>
      <c r="H24" s="63">
        <v>30472</v>
      </c>
      <c r="I24" s="63">
        <v>40472</v>
      </c>
      <c r="J24" s="43">
        <f>SUM(K24:P24)</f>
        <v>556</v>
      </c>
      <c r="K24" s="60">
        <v>253</v>
      </c>
      <c r="L24" s="60">
        <v>251</v>
      </c>
      <c r="M24" s="60"/>
      <c r="N24" s="60">
        <v>26</v>
      </c>
      <c r="O24" s="60">
        <v>26</v>
      </c>
      <c r="P24" s="60"/>
      <c r="Q24" s="43">
        <f t="shared" ref="Q24:Q36" si="22">SUM(R24:U24)</f>
        <v>0</v>
      </c>
      <c r="R24" s="60"/>
      <c r="S24" s="60"/>
      <c r="T24" s="60"/>
      <c r="U24" s="60"/>
      <c r="V24" s="60"/>
      <c r="W24" s="60"/>
      <c r="X24" s="46">
        <f t="shared" si="7"/>
        <v>556</v>
      </c>
      <c r="Y24" s="43">
        <f t="shared" ref="Y24:Y36" si="23">K24-R24</f>
        <v>253</v>
      </c>
      <c r="Z24" s="43">
        <f t="shared" ref="Z24:Z36" si="24">L24-S24</f>
        <v>251</v>
      </c>
      <c r="AA24" s="43">
        <f t="shared" ref="AA24:AA36" si="25">M24-T24</f>
        <v>0</v>
      </c>
      <c r="AB24" s="43">
        <f t="shared" ref="AB24:AB36" si="26">N24-U24</f>
        <v>26</v>
      </c>
      <c r="AC24" s="43">
        <f t="shared" ref="AC24:AD36" si="27">O24-V24</f>
        <v>26</v>
      </c>
      <c r="AD24" s="43">
        <f t="shared" si="27"/>
        <v>0</v>
      </c>
      <c r="AE24" s="63"/>
    </row>
    <row r="25" spans="1:31" s="75" customFormat="1" ht="36" customHeight="1">
      <c r="A25" s="62" t="s">
        <v>3</v>
      </c>
      <c r="B25" s="50" t="s">
        <v>21</v>
      </c>
      <c r="C25" s="63"/>
      <c r="D25" s="63"/>
      <c r="E25" s="63"/>
      <c r="F25" s="63"/>
      <c r="G25" s="63"/>
      <c r="H25" s="63"/>
      <c r="I25" s="63"/>
      <c r="J25" s="43">
        <f t="shared" si="5"/>
        <v>46.302439999999997</v>
      </c>
      <c r="K25" s="60">
        <f t="shared" ref="K25" si="28">SUM(K26:K27)</f>
        <v>37</v>
      </c>
      <c r="L25" s="60">
        <f>SUM(L26:L27)</f>
        <v>2.3024399999999998</v>
      </c>
      <c r="M25" s="60"/>
      <c r="N25" s="60">
        <f>SUM(N26:N27)</f>
        <v>3</v>
      </c>
      <c r="O25" s="60">
        <f t="shared" ref="O25:AC25" si="29">SUM(O26:O27)</f>
        <v>4</v>
      </c>
      <c r="P25" s="60">
        <f t="shared" si="29"/>
        <v>0</v>
      </c>
      <c r="Q25" s="60">
        <f t="shared" si="29"/>
        <v>0</v>
      </c>
      <c r="R25" s="60">
        <f t="shared" si="29"/>
        <v>0</v>
      </c>
      <c r="S25" s="60">
        <f t="shared" si="29"/>
        <v>0</v>
      </c>
      <c r="T25" s="60">
        <f t="shared" si="29"/>
        <v>0</v>
      </c>
      <c r="U25" s="60">
        <f t="shared" si="29"/>
        <v>0</v>
      </c>
      <c r="V25" s="60">
        <f t="shared" si="29"/>
        <v>0</v>
      </c>
      <c r="W25" s="60">
        <f t="shared" si="29"/>
        <v>0</v>
      </c>
      <c r="X25" s="60">
        <f>SUM(X26:X27)</f>
        <v>46.302439999999997</v>
      </c>
      <c r="Y25" s="60">
        <f t="shared" si="29"/>
        <v>37</v>
      </c>
      <c r="Z25" s="60">
        <f t="shared" si="29"/>
        <v>2.3024399999999998</v>
      </c>
      <c r="AA25" s="60">
        <f t="shared" si="29"/>
        <v>0</v>
      </c>
      <c r="AB25" s="60">
        <f t="shared" si="29"/>
        <v>3</v>
      </c>
      <c r="AC25" s="60">
        <f t="shared" si="29"/>
        <v>4</v>
      </c>
      <c r="AD25" s="43">
        <f t="shared" si="27"/>
        <v>0</v>
      </c>
      <c r="AE25" s="63"/>
    </row>
    <row r="26" spans="1:31" s="102" customFormat="1" ht="49.5">
      <c r="A26" s="71" t="s">
        <v>0</v>
      </c>
      <c r="B26" s="81" t="s">
        <v>40</v>
      </c>
      <c r="C26" s="72"/>
      <c r="D26" s="72"/>
      <c r="E26" s="72"/>
      <c r="F26" s="72"/>
      <c r="G26" s="72"/>
      <c r="H26" s="72"/>
      <c r="I26" s="72"/>
      <c r="J26" s="99">
        <f t="shared" si="5"/>
        <v>0</v>
      </c>
      <c r="K26" s="73"/>
      <c r="L26" s="73"/>
      <c r="M26" s="73"/>
      <c r="N26" s="73"/>
      <c r="O26" s="73"/>
      <c r="P26" s="73"/>
      <c r="Q26" s="99">
        <f t="shared" si="22"/>
        <v>0</v>
      </c>
      <c r="R26" s="73"/>
      <c r="S26" s="73"/>
      <c r="T26" s="73"/>
      <c r="U26" s="73"/>
      <c r="V26" s="73"/>
      <c r="W26" s="73"/>
      <c r="X26" s="101">
        <f t="shared" si="7"/>
        <v>0</v>
      </c>
      <c r="Y26" s="99">
        <f t="shared" si="23"/>
        <v>0</v>
      </c>
      <c r="Z26" s="99">
        <f t="shared" si="24"/>
        <v>0</v>
      </c>
      <c r="AA26" s="99">
        <f t="shared" si="25"/>
        <v>0</v>
      </c>
      <c r="AB26" s="99">
        <f t="shared" si="26"/>
        <v>0</v>
      </c>
      <c r="AC26" s="99">
        <f t="shared" si="27"/>
        <v>0</v>
      </c>
      <c r="AD26" s="99">
        <f t="shared" si="27"/>
        <v>0</v>
      </c>
      <c r="AE26" s="72"/>
    </row>
    <row r="27" spans="1:31" s="102" customFormat="1" ht="33">
      <c r="A27" s="71" t="s">
        <v>1</v>
      </c>
      <c r="B27" s="68" t="s">
        <v>25</v>
      </c>
      <c r="C27" s="72">
        <v>1037478</v>
      </c>
      <c r="D27" s="72">
        <v>800</v>
      </c>
      <c r="E27" s="72">
        <v>280</v>
      </c>
      <c r="F27" s="72">
        <v>338</v>
      </c>
      <c r="G27" s="72">
        <v>10473</v>
      </c>
      <c r="H27" s="72">
        <v>30473</v>
      </c>
      <c r="I27" s="72">
        <v>40473</v>
      </c>
      <c r="J27" s="99">
        <f t="shared" si="5"/>
        <v>46.302439999999997</v>
      </c>
      <c r="K27" s="73">
        <v>37</v>
      </c>
      <c r="L27" s="73">
        <v>2.3024399999999998</v>
      </c>
      <c r="M27" s="73"/>
      <c r="N27" s="73">
        <v>3</v>
      </c>
      <c r="O27" s="73">
        <v>4</v>
      </c>
      <c r="P27" s="73"/>
      <c r="Q27" s="99">
        <f t="shared" si="22"/>
        <v>0</v>
      </c>
      <c r="R27" s="73"/>
      <c r="S27" s="73"/>
      <c r="T27" s="73"/>
      <c r="U27" s="73"/>
      <c r="V27" s="73"/>
      <c r="W27" s="73"/>
      <c r="X27" s="101">
        <f t="shared" si="7"/>
        <v>46.302439999999997</v>
      </c>
      <c r="Y27" s="99">
        <f t="shared" si="23"/>
        <v>37</v>
      </c>
      <c r="Z27" s="99">
        <f t="shared" si="24"/>
        <v>2.3024399999999998</v>
      </c>
      <c r="AA27" s="99">
        <f t="shared" si="25"/>
        <v>0</v>
      </c>
      <c r="AB27" s="99">
        <f t="shared" si="26"/>
        <v>3</v>
      </c>
      <c r="AC27" s="99">
        <f t="shared" si="27"/>
        <v>4</v>
      </c>
      <c r="AD27" s="99">
        <f t="shared" si="27"/>
        <v>0</v>
      </c>
      <c r="AE27" s="72"/>
    </row>
    <row r="28" spans="1:31" s="75" customFormat="1" ht="36" customHeight="1">
      <c r="A28" s="62" t="s">
        <v>4</v>
      </c>
      <c r="B28" s="50" t="s">
        <v>22</v>
      </c>
      <c r="C28" s="63"/>
      <c r="D28" s="63"/>
      <c r="E28" s="63"/>
      <c r="F28" s="63"/>
      <c r="G28" s="63"/>
      <c r="H28" s="63"/>
      <c r="I28" s="63"/>
      <c r="J28" s="43">
        <f t="shared" si="5"/>
        <v>0</v>
      </c>
      <c r="K28" s="60"/>
      <c r="L28" s="60"/>
      <c r="M28" s="60"/>
      <c r="N28" s="60"/>
      <c r="O28" s="60"/>
      <c r="P28" s="60"/>
      <c r="Q28" s="43">
        <f t="shared" si="22"/>
        <v>0</v>
      </c>
      <c r="R28" s="60"/>
      <c r="S28" s="60"/>
      <c r="T28" s="60"/>
      <c r="U28" s="60"/>
      <c r="V28" s="60"/>
      <c r="W28" s="60"/>
      <c r="X28" s="46">
        <f t="shared" si="7"/>
        <v>0</v>
      </c>
      <c r="Y28" s="43">
        <f t="shared" si="23"/>
        <v>0</v>
      </c>
      <c r="Z28" s="43">
        <f t="shared" si="24"/>
        <v>0</v>
      </c>
      <c r="AA28" s="43">
        <f t="shared" si="25"/>
        <v>0</v>
      </c>
      <c r="AB28" s="43">
        <f t="shared" si="26"/>
        <v>0</v>
      </c>
      <c r="AC28" s="43">
        <f t="shared" si="27"/>
        <v>0</v>
      </c>
      <c r="AD28" s="43">
        <f t="shared" si="27"/>
        <v>0</v>
      </c>
      <c r="AE28" s="63"/>
    </row>
    <row r="29" spans="1:31" s="102" customFormat="1" ht="49.5">
      <c r="A29" s="71" t="s">
        <v>26</v>
      </c>
      <c r="B29" s="81" t="s">
        <v>27</v>
      </c>
      <c r="C29" s="72"/>
      <c r="D29" s="72"/>
      <c r="E29" s="72"/>
      <c r="F29" s="72"/>
      <c r="G29" s="72"/>
      <c r="H29" s="72"/>
      <c r="I29" s="72"/>
      <c r="J29" s="99">
        <f t="shared" si="5"/>
        <v>0</v>
      </c>
      <c r="K29" s="73"/>
      <c r="L29" s="73"/>
      <c r="M29" s="73"/>
      <c r="N29" s="73"/>
      <c r="O29" s="73"/>
      <c r="P29" s="73"/>
      <c r="Q29" s="99">
        <f t="shared" si="22"/>
        <v>0</v>
      </c>
      <c r="R29" s="73"/>
      <c r="S29" s="73"/>
      <c r="T29" s="73"/>
      <c r="U29" s="73"/>
      <c r="V29" s="73"/>
      <c r="W29" s="73"/>
      <c r="X29" s="101">
        <f t="shared" si="7"/>
        <v>0</v>
      </c>
      <c r="Y29" s="99">
        <f t="shared" si="23"/>
        <v>0</v>
      </c>
      <c r="Z29" s="99">
        <f t="shared" si="24"/>
        <v>0</v>
      </c>
      <c r="AA29" s="99">
        <f t="shared" si="25"/>
        <v>0</v>
      </c>
      <c r="AB29" s="99">
        <f t="shared" si="26"/>
        <v>0</v>
      </c>
      <c r="AC29" s="99">
        <f t="shared" si="27"/>
        <v>0</v>
      </c>
      <c r="AD29" s="99">
        <f t="shared" si="27"/>
        <v>0</v>
      </c>
      <c r="AE29" s="72"/>
    </row>
    <row r="30" spans="1:31" s="102" customFormat="1" ht="36" customHeight="1">
      <c r="A30" s="71" t="s">
        <v>28</v>
      </c>
      <c r="B30" s="81" t="s">
        <v>29</v>
      </c>
      <c r="C30" s="72"/>
      <c r="D30" s="72"/>
      <c r="E30" s="72"/>
      <c r="F30" s="72"/>
      <c r="G30" s="72"/>
      <c r="H30" s="72"/>
      <c r="I30" s="72"/>
      <c r="J30" s="99">
        <f t="shared" si="5"/>
        <v>0</v>
      </c>
      <c r="K30" s="73"/>
      <c r="L30" s="73"/>
      <c r="M30" s="73"/>
      <c r="N30" s="73"/>
      <c r="O30" s="73"/>
      <c r="P30" s="73"/>
      <c r="Q30" s="99">
        <f t="shared" si="22"/>
        <v>0</v>
      </c>
      <c r="R30" s="73"/>
      <c r="S30" s="73"/>
      <c r="T30" s="73"/>
      <c r="U30" s="73"/>
      <c r="V30" s="73"/>
      <c r="W30" s="73"/>
      <c r="X30" s="101">
        <f t="shared" si="7"/>
        <v>0</v>
      </c>
      <c r="Y30" s="99">
        <f t="shared" si="23"/>
        <v>0</v>
      </c>
      <c r="Z30" s="99">
        <f t="shared" si="24"/>
        <v>0</v>
      </c>
      <c r="AA30" s="99">
        <f t="shared" si="25"/>
        <v>0</v>
      </c>
      <c r="AB30" s="99">
        <f t="shared" si="26"/>
        <v>0</v>
      </c>
      <c r="AC30" s="99">
        <f t="shared" si="27"/>
        <v>0</v>
      </c>
      <c r="AD30" s="99">
        <f t="shared" si="27"/>
        <v>0</v>
      </c>
      <c r="AE30" s="72"/>
    </row>
    <row r="31" spans="1:31" s="75" customFormat="1" ht="36" customHeight="1">
      <c r="A31" s="62" t="s">
        <v>5</v>
      </c>
      <c r="B31" s="50" t="s">
        <v>30</v>
      </c>
      <c r="C31" s="63"/>
      <c r="D31" s="63"/>
      <c r="E31" s="63"/>
      <c r="F31" s="63"/>
      <c r="G31" s="63"/>
      <c r="H31" s="63"/>
      <c r="I31" s="63"/>
      <c r="J31" s="43">
        <f t="shared" si="5"/>
        <v>5</v>
      </c>
      <c r="K31" s="60">
        <f t="shared" ref="K31:L31" si="30">K32+K33</f>
        <v>5</v>
      </c>
      <c r="L31" s="60">
        <f t="shared" si="30"/>
        <v>0</v>
      </c>
      <c r="M31" s="60">
        <f>M32+M33</f>
        <v>0</v>
      </c>
      <c r="N31" s="60">
        <f t="shared" ref="N31" si="31">N32+N33</f>
        <v>0</v>
      </c>
      <c r="O31" s="60"/>
      <c r="P31" s="60"/>
      <c r="Q31" s="43">
        <f t="shared" si="22"/>
        <v>0</v>
      </c>
      <c r="R31" s="60">
        <f t="shared" ref="R31:S31" si="32">R32+R33</f>
        <v>0</v>
      </c>
      <c r="S31" s="60">
        <f t="shared" si="32"/>
        <v>0</v>
      </c>
      <c r="T31" s="60"/>
      <c r="U31" s="60"/>
      <c r="V31" s="60"/>
      <c r="W31" s="60"/>
      <c r="X31" s="46">
        <f t="shared" si="7"/>
        <v>5</v>
      </c>
      <c r="Y31" s="43">
        <f t="shared" si="23"/>
        <v>5</v>
      </c>
      <c r="Z31" s="43">
        <f t="shared" si="24"/>
        <v>0</v>
      </c>
      <c r="AA31" s="43">
        <f t="shared" si="25"/>
        <v>0</v>
      </c>
      <c r="AB31" s="43">
        <f t="shared" si="26"/>
        <v>0</v>
      </c>
      <c r="AC31" s="43">
        <f t="shared" si="27"/>
        <v>0</v>
      </c>
      <c r="AD31" s="43">
        <f t="shared" si="27"/>
        <v>0</v>
      </c>
      <c r="AE31" s="63"/>
    </row>
    <row r="32" spans="1:31" s="102" customFormat="1" ht="36" customHeight="1">
      <c r="A32" s="71" t="s">
        <v>23</v>
      </c>
      <c r="B32" s="81" t="s">
        <v>31</v>
      </c>
      <c r="C32" s="72"/>
      <c r="D32" s="72"/>
      <c r="E32" s="72"/>
      <c r="F32" s="72"/>
      <c r="G32" s="72"/>
      <c r="H32" s="72"/>
      <c r="I32" s="72"/>
      <c r="J32" s="99">
        <f t="shared" si="5"/>
        <v>0</v>
      </c>
      <c r="K32" s="73"/>
      <c r="L32" s="73"/>
      <c r="M32" s="73"/>
      <c r="N32" s="73"/>
      <c r="O32" s="73"/>
      <c r="P32" s="73"/>
      <c r="Q32" s="99">
        <f t="shared" si="22"/>
        <v>0</v>
      </c>
      <c r="R32" s="73"/>
      <c r="S32" s="73"/>
      <c r="T32" s="73"/>
      <c r="U32" s="73"/>
      <c r="V32" s="73"/>
      <c r="W32" s="73"/>
      <c r="X32" s="101">
        <f t="shared" si="7"/>
        <v>0</v>
      </c>
      <c r="Y32" s="99">
        <f t="shared" si="23"/>
        <v>0</v>
      </c>
      <c r="Z32" s="99">
        <f t="shared" si="24"/>
        <v>0</v>
      </c>
      <c r="AA32" s="99">
        <f t="shared" si="25"/>
        <v>0</v>
      </c>
      <c r="AB32" s="99">
        <f t="shared" si="26"/>
        <v>0</v>
      </c>
      <c r="AC32" s="99">
        <f t="shared" si="27"/>
        <v>0</v>
      </c>
      <c r="AD32" s="99">
        <f t="shared" si="27"/>
        <v>0</v>
      </c>
      <c r="AE32" s="72"/>
    </row>
    <row r="33" spans="1:31" s="102" customFormat="1" ht="36" customHeight="1">
      <c r="A33" s="71" t="s">
        <v>24</v>
      </c>
      <c r="B33" s="81" t="s">
        <v>32</v>
      </c>
      <c r="C33" s="103">
        <v>1037431</v>
      </c>
      <c r="D33" s="98">
        <v>800</v>
      </c>
      <c r="E33" s="98">
        <v>280</v>
      </c>
      <c r="F33" s="98">
        <v>338</v>
      </c>
      <c r="G33" s="72">
        <v>10476</v>
      </c>
      <c r="H33" s="72">
        <v>30476</v>
      </c>
      <c r="I33" s="72">
        <v>40476</v>
      </c>
      <c r="J33" s="99">
        <f t="shared" si="5"/>
        <v>5</v>
      </c>
      <c r="K33" s="73">
        <v>5</v>
      </c>
      <c r="L33" s="73"/>
      <c r="M33" s="73"/>
      <c r="N33" s="73"/>
      <c r="O33" s="73"/>
      <c r="P33" s="73"/>
      <c r="Q33" s="99">
        <f t="shared" si="22"/>
        <v>0</v>
      </c>
      <c r="R33" s="73"/>
      <c r="S33" s="73"/>
      <c r="T33" s="73"/>
      <c r="U33" s="73"/>
      <c r="V33" s="73"/>
      <c r="W33" s="73"/>
      <c r="X33" s="101">
        <f t="shared" si="7"/>
        <v>5</v>
      </c>
      <c r="Y33" s="99">
        <f t="shared" si="23"/>
        <v>5</v>
      </c>
      <c r="Z33" s="99">
        <f t="shared" si="24"/>
        <v>0</v>
      </c>
      <c r="AA33" s="99">
        <f t="shared" si="25"/>
        <v>0</v>
      </c>
      <c r="AB33" s="99">
        <f t="shared" si="26"/>
        <v>0</v>
      </c>
      <c r="AC33" s="99">
        <f t="shared" si="27"/>
        <v>0</v>
      </c>
      <c r="AD33" s="99">
        <f t="shared" si="27"/>
        <v>0</v>
      </c>
      <c r="AE33" s="72"/>
    </row>
    <row r="34" spans="1:31" s="75" customFormat="1" ht="36" customHeight="1">
      <c r="A34" s="62" t="s">
        <v>6</v>
      </c>
      <c r="B34" s="50" t="s">
        <v>33</v>
      </c>
      <c r="C34" s="63"/>
      <c r="D34" s="63"/>
      <c r="E34" s="63"/>
      <c r="F34" s="63"/>
      <c r="G34" s="63"/>
      <c r="H34" s="63"/>
      <c r="I34" s="63"/>
      <c r="J34" s="43">
        <f t="shared" si="5"/>
        <v>26</v>
      </c>
      <c r="K34" s="60">
        <f>SUM(K35:K36)</f>
        <v>26</v>
      </c>
      <c r="L34" s="60">
        <f t="shared" ref="L34" si="33">SUM(L35:L36)</f>
        <v>0</v>
      </c>
      <c r="M34" s="60"/>
      <c r="N34" s="60">
        <f>SUM(N35:N36)</f>
        <v>0</v>
      </c>
      <c r="O34" s="60">
        <f t="shared" ref="O34:P34" si="34">SUM(O35:O36)</f>
        <v>0</v>
      </c>
      <c r="P34" s="60">
        <f t="shared" si="34"/>
        <v>0</v>
      </c>
      <c r="Q34" s="43">
        <f t="shared" si="22"/>
        <v>0</v>
      </c>
      <c r="R34" s="60">
        <f t="shared" ref="R34:S34" si="35">SUM(R35:R36)</f>
        <v>0</v>
      </c>
      <c r="S34" s="60">
        <f t="shared" si="35"/>
        <v>0</v>
      </c>
      <c r="T34" s="60"/>
      <c r="U34" s="60"/>
      <c r="V34" s="60"/>
      <c r="W34" s="60"/>
      <c r="X34" s="46">
        <f t="shared" si="7"/>
        <v>26</v>
      </c>
      <c r="Y34" s="43">
        <f t="shared" si="23"/>
        <v>26</v>
      </c>
      <c r="Z34" s="43">
        <f t="shared" si="24"/>
        <v>0</v>
      </c>
      <c r="AA34" s="43">
        <f t="shared" si="25"/>
        <v>0</v>
      </c>
      <c r="AB34" s="43">
        <f t="shared" si="26"/>
        <v>0</v>
      </c>
      <c r="AC34" s="43">
        <f t="shared" si="27"/>
        <v>0</v>
      </c>
      <c r="AD34" s="43">
        <f t="shared" si="27"/>
        <v>0</v>
      </c>
      <c r="AE34" s="63"/>
    </row>
    <row r="35" spans="1:31" s="102" customFormat="1" ht="36" customHeight="1">
      <c r="A35" s="71" t="s">
        <v>41</v>
      </c>
      <c r="B35" s="81" t="s">
        <v>79</v>
      </c>
      <c r="C35" s="72">
        <v>1037478</v>
      </c>
      <c r="D35" s="72">
        <v>800</v>
      </c>
      <c r="E35" s="72">
        <v>280</v>
      </c>
      <c r="F35" s="72">
        <v>338</v>
      </c>
      <c r="G35" s="72">
        <v>10477</v>
      </c>
      <c r="H35" s="72">
        <v>30477</v>
      </c>
      <c r="I35" s="72">
        <v>40477</v>
      </c>
      <c r="J35" s="99">
        <f t="shared" si="5"/>
        <v>18</v>
      </c>
      <c r="K35" s="73">
        <v>18</v>
      </c>
      <c r="L35" s="73"/>
      <c r="M35" s="73"/>
      <c r="N35" s="85"/>
      <c r="O35" s="85"/>
      <c r="P35" s="85"/>
      <c r="Q35" s="99">
        <f t="shared" si="22"/>
        <v>0</v>
      </c>
      <c r="R35" s="73"/>
      <c r="S35" s="73"/>
      <c r="T35" s="73"/>
      <c r="U35" s="73"/>
      <c r="V35" s="73"/>
      <c r="W35" s="73"/>
      <c r="X35" s="101">
        <f t="shared" si="7"/>
        <v>18</v>
      </c>
      <c r="Y35" s="99">
        <f t="shared" si="23"/>
        <v>18</v>
      </c>
      <c r="Z35" s="99">
        <f t="shared" si="24"/>
        <v>0</v>
      </c>
      <c r="AA35" s="99">
        <f t="shared" si="25"/>
        <v>0</v>
      </c>
      <c r="AB35" s="99">
        <f t="shared" si="26"/>
        <v>0</v>
      </c>
      <c r="AC35" s="99">
        <f t="shared" si="27"/>
        <v>0</v>
      </c>
      <c r="AD35" s="99">
        <f t="shared" si="27"/>
        <v>0</v>
      </c>
      <c r="AE35" s="72"/>
    </row>
    <row r="36" spans="1:31" s="102" customFormat="1" ht="36" customHeight="1">
      <c r="A36" s="71" t="s">
        <v>42</v>
      </c>
      <c r="B36" s="81" t="s">
        <v>35</v>
      </c>
      <c r="C36" s="72">
        <v>1037478</v>
      </c>
      <c r="D36" s="72">
        <v>800</v>
      </c>
      <c r="E36" s="72">
        <v>280</v>
      </c>
      <c r="F36" s="72">
        <v>338</v>
      </c>
      <c r="G36" s="72">
        <v>10477</v>
      </c>
      <c r="H36" s="72">
        <v>30477</v>
      </c>
      <c r="I36" s="72">
        <v>40477</v>
      </c>
      <c r="J36" s="99">
        <f t="shared" si="5"/>
        <v>8</v>
      </c>
      <c r="K36" s="73">
        <v>8</v>
      </c>
      <c r="L36" s="73"/>
      <c r="M36" s="73"/>
      <c r="N36" s="85"/>
      <c r="O36" s="85"/>
      <c r="P36" s="85"/>
      <c r="Q36" s="99">
        <f t="shared" si="22"/>
        <v>0</v>
      </c>
      <c r="R36" s="73"/>
      <c r="S36" s="73"/>
      <c r="T36" s="73"/>
      <c r="U36" s="73"/>
      <c r="V36" s="73"/>
      <c r="W36" s="73"/>
      <c r="X36" s="101">
        <f t="shared" si="7"/>
        <v>8</v>
      </c>
      <c r="Y36" s="99">
        <f t="shared" si="23"/>
        <v>8</v>
      </c>
      <c r="Z36" s="99">
        <f t="shared" si="24"/>
        <v>0</v>
      </c>
      <c r="AA36" s="99">
        <f t="shared" si="25"/>
        <v>0</v>
      </c>
      <c r="AB36" s="99">
        <f t="shared" si="26"/>
        <v>0</v>
      </c>
      <c r="AC36" s="99">
        <f t="shared" si="27"/>
        <v>0</v>
      </c>
      <c r="AD36" s="99">
        <f t="shared" si="27"/>
        <v>0</v>
      </c>
      <c r="AE36" s="72"/>
    </row>
    <row r="37" spans="1:31" s="75" customFormat="1" ht="36" customHeight="1">
      <c r="A37" s="28" t="s">
        <v>64</v>
      </c>
      <c r="B37" s="34" t="s">
        <v>90</v>
      </c>
      <c r="C37" s="35"/>
      <c r="D37" s="36"/>
      <c r="E37" s="36"/>
      <c r="F37" s="36"/>
      <c r="G37" s="36"/>
      <c r="H37" s="36"/>
      <c r="I37" s="36"/>
      <c r="J37" s="37">
        <f>J38+J39+J42+J45++J48</f>
        <v>540.04160000000002</v>
      </c>
      <c r="K37" s="37">
        <f t="shared" ref="K37:AB37" si="36">K38+K39+K42+K45++K48</f>
        <v>483</v>
      </c>
      <c r="L37" s="37">
        <f t="shared" si="36"/>
        <v>4.96</v>
      </c>
      <c r="M37" s="37">
        <f t="shared" si="36"/>
        <v>0</v>
      </c>
      <c r="N37" s="37">
        <f t="shared" si="36"/>
        <v>0</v>
      </c>
      <c r="O37" s="37">
        <f t="shared" si="36"/>
        <v>47</v>
      </c>
      <c r="P37" s="37">
        <f t="shared" si="36"/>
        <v>5.0815999999999999</v>
      </c>
      <c r="Q37" s="37">
        <f t="shared" si="36"/>
        <v>2.33</v>
      </c>
      <c r="R37" s="37">
        <f t="shared" si="36"/>
        <v>0</v>
      </c>
      <c r="S37" s="37">
        <f t="shared" si="36"/>
        <v>2.33</v>
      </c>
      <c r="T37" s="37">
        <f t="shared" si="36"/>
        <v>0</v>
      </c>
      <c r="U37" s="37">
        <f t="shared" si="36"/>
        <v>0</v>
      </c>
      <c r="V37" s="37">
        <f t="shared" si="36"/>
        <v>0</v>
      </c>
      <c r="W37" s="37">
        <f t="shared" si="36"/>
        <v>0</v>
      </c>
      <c r="X37" s="37">
        <f t="shared" si="36"/>
        <v>537.71159999999998</v>
      </c>
      <c r="Y37" s="37">
        <f t="shared" si="36"/>
        <v>483</v>
      </c>
      <c r="Z37" s="37">
        <f t="shared" si="36"/>
        <v>2.63</v>
      </c>
      <c r="AA37" s="37">
        <f t="shared" si="36"/>
        <v>0</v>
      </c>
      <c r="AB37" s="37">
        <f t="shared" si="36"/>
        <v>0</v>
      </c>
      <c r="AC37" s="37">
        <f t="shared" ref="AC37:AD37" si="37">AC38+AC39+AC42+AC45++AC48</f>
        <v>47</v>
      </c>
      <c r="AD37" s="37">
        <f t="shared" si="37"/>
        <v>5.0815999999999999</v>
      </c>
      <c r="AE37" s="76"/>
    </row>
    <row r="38" spans="1:31" s="75" customFormat="1" ht="36" customHeight="1">
      <c r="A38" s="62" t="s">
        <v>2</v>
      </c>
      <c r="B38" s="50" t="s">
        <v>39</v>
      </c>
      <c r="C38" s="70">
        <v>1037426</v>
      </c>
      <c r="D38" s="63">
        <v>800</v>
      </c>
      <c r="E38" s="63">
        <v>340</v>
      </c>
      <c r="F38" s="63">
        <v>340</v>
      </c>
      <c r="G38" s="63">
        <v>10472</v>
      </c>
      <c r="H38" s="63">
        <v>30472</v>
      </c>
      <c r="I38" s="63">
        <v>40472</v>
      </c>
      <c r="J38" s="43">
        <f t="shared" si="5"/>
        <v>279.08159999999998</v>
      </c>
      <c r="K38" s="60">
        <v>253</v>
      </c>
      <c r="L38" s="60"/>
      <c r="M38" s="60"/>
      <c r="N38" s="60"/>
      <c r="O38" s="60">
        <v>26</v>
      </c>
      <c r="P38" s="60">
        <v>8.1600000000000006E-2</v>
      </c>
      <c r="Q38" s="43">
        <f t="shared" ref="Q38:Q50" si="38">SUM(R38:U38)</f>
        <v>0</v>
      </c>
      <c r="R38" s="60"/>
      <c r="S38" s="60"/>
      <c r="T38" s="60"/>
      <c r="U38" s="60"/>
      <c r="V38" s="60"/>
      <c r="W38" s="60"/>
      <c r="X38" s="46">
        <f t="shared" si="7"/>
        <v>279.08159999999998</v>
      </c>
      <c r="Y38" s="43">
        <f t="shared" ref="Y38:Y50" si="39">K38-R38</f>
        <v>253</v>
      </c>
      <c r="Z38" s="43">
        <f t="shared" ref="Z38:Z50" si="40">L38-S38</f>
        <v>0</v>
      </c>
      <c r="AA38" s="43">
        <f t="shared" ref="AA38:AA50" si="41">M38-T38</f>
        <v>0</v>
      </c>
      <c r="AB38" s="43">
        <f t="shared" ref="AB38:AB50" si="42">N38-U38</f>
        <v>0</v>
      </c>
      <c r="AC38" s="43">
        <f t="shared" ref="AC38:AD50" si="43">O38-V38</f>
        <v>26</v>
      </c>
      <c r="AD38" s="43">
        <f t="shared" si="43"/>
        <v>8.1600000000000006E-2</v>
      </c>
      <c r="AE38" s="63"/>
    </row>
    <row r="39" spans="1:31" s="75" customFormat="1" ht="36" customHeight="1">
      <c r="A39" s="62" t="s">
        <v>3</v>
      </c>
      <c r="B39" s="50" t="s">
        <v>21</v>
      </c>
      <c r="C39" s="63"/>
      <c r="D39" s="63"/>
      <c r="E39" s="63"/>
      <c r="F39" s="63"/>
      <c r="G39" s="63"/>
      <c r="H39" s="63"/>
      <c r="I39" s="63"/>
      <c r="J39" s="43">
        <f t="shared" si="5"/>
        <v>229.96</v>
      </c>
      <c r="K39" s="60">
        <f t="shared" ref="K39" si="44">K40+K41</f>
        <v>199</v>
      </c>
      <c r="L39" s="60">
        <f>L40+L41</f>
        <v>4.96</v>
      </c>
      <c r="M39" s="60"/>
      <c r="N39" s="60">
        <f>N40+N41</f>
        <v>0</v>
      </c>
      <c r="O39" s="60">
        <f t="shared" ref="O39:AC39" si="45">O40+O41</f>
        <v>21</v>
      </c>
      <c r="P39" s="60">
        <f t="shared" si="45"/>
        <v>5</v>
      </c>
      <c r="Q39" s="60">
        <f t="shared" si="45"/>
        <v>2.33</v>
      </c>
      <c r="R39" s="60">
        <f t="shared" si="45"/>
        <v>0</v>
      </c>
      <c r="S39" s="60">
        <f t="shared" si="45"/>
        <v>2.33</v>
      </c>
      <c r="T39" s="60">
        <f t="shared" si="45"/>
        <v>0</v>
      </c>
      <c r="U39" s="60">
        <f t="shared" si="45"/>
        <v>0</v>
      </c>
      <c r="V39" s="60">
        <f t="shared" si="45"/>
        <v>0</v>
      </c>
      <c r="W39" s="60">
        <f t="shared" si="45"/>
        <v>0</v>
      </c>
      <c r="X39" s="60">
        <f>X40+X41</f>
        <v>227.63</v>
      </c>
      <c r="Y39" s="60">
        <f t="shared" si="45"/>
        <v>199</v>
      </c>
      <c r="Z39" s="60">
        <f t="shared" si="45"/>
        <v>2.63</v>
      </c>
      <c r="AA39" s="60">
        <f t="shared" si="45"/>
        <v>0</v>
      </c>
      <c r="AB39" s="60">
        <f t="shared" si="45"/>
        <v>0</v>
      </c>
      <c r="AC39" s="60">
        <f t="shared" si="45"/>
        <v>21</v>
      </c>
      <c r="AD39" s="43">
        <f t="shared" si="43"/>
        <v>5</v>
      </c>
      <c r="AE39" s="63"/>
    </row>
    <row r="40" spans="1:31" s="102" customFormat="1" ht="49.5">
      <c r="A40" s="71" t="s">
        <v>0</v>
      </c>
      <c r="B40" s="81" t="s">
        <v>40</v>
      </c>
      <c r="C40" s="72"/>
      <c r="D40" s="72"/>
      <c r="E40" s="72"/>
      <c r="F40" s="72"/>
      <c r="G40" s="72"/>
      <c r="H40" s="72"/>
      <c r="I40" s="72"/>
      <c r="J40" s="99">
        <f t="shared" si="5"/>
        <v>172</v>
      </c>
      <c r="K40" s="73">
        <v>156</v>
      </c>
      <c r="L40" s="73"/>
      <c r="M40" s="73"/>
      <c r="N40" s="73"/>
      <c r="O40" s="73">
        <v>16</v>
      </c>
      <c r="P40" s="73"/>
      <c r="Q40" s="99">
        <f t="shared" si="38"/>
        <v>0</v>
      </c>
      <c r="R40" s="73"/>
      <c r="S40" s="73"/>
      <c r="T40" s="73"/>
      <c r="U40" s="73"/>
      <c r="V40" s="73"/>
      <c r="W40" s="73"/>
      <c r="X40" s="101">
        <f t="shared" si="7"/>
        <v>172</v>
      </c>
      <c r="Y40" s="99">
        <f t="shared" si="39"/>
        <v>156</v>
      </c>
      <c r="Z40" s="99">
        <f t="shared" si="40"/>
        <v>0</v>
      </c>
      <c r="AA40" s="99">
        <f t="shared" si="41"/>
        <v>0</v>
      </c>
      <c r="AB40" s="99">
        <f t="shared" si="42"/>
        <v>0</v>
      </c>
      <c r="AC40" s="99">
        <f t="shared" si="43"/>
        <v>16</v>
      </c>
      <c r="AD40" s="99">
        <f t="shared" si="43"/>
        <v>0</v>
      </c>
      <c r="AE40" s="72"/>
    </row>
    <row r="41" spans="1:31" s="102" customFormat="1" ht="36" customHeight="1">
      <c r="A41" s="71" t="s">
        <v>1</v>
      </c>
      <c r="B41" s="68" t="s">
        <v>25</v>
      </c>
      <c r="C41" s="72">
        <v>1037426</v>
      </c>
      <c r="D41" s="72">
        <v>800</v>
      </c>
      <c r="E41" s="72">
        <v>340</v>
      </c>
      <c r="F41" s="72">
        <v>340</v>
      </c>
      <c r="G41" s="72">
        <v>10473</v>
      </c>
      <c r="H41" s="72">
        <v>30473</v>
      </c>
      <c r="I41" s="72">
        <v>40473</v>
      </c>
      <c r="J41" s="99">
        <f t="shared" si="5"/>
        <v>57.96</v>
      </c>
      <c r="K41" s="73">
        <v>43</v>
      </c>
      <c r="L41" s="73">
        <v>4.96</v>
      </c>
      <c r="M41" s="73"/>
      <c r="N41" s="73"/>
      <c r="O41" s="73">
        <v>5</v>
      </c>
      <c r="P41" s="73">
        <v>5</v>
      </c>
      <c r="Q41" s="99">
        <f t="shared" si="38"/>
        <v>2.33</v>
      </c>
      <c r="R41" s="73"/>
      <c r="S41" s="73">
        <v>2.33</v>
      </c>
      <c r="T41" s="73"/>
      <c r="U41" s="73"/>
      <c r="V41" s="73"/>
      <c r="W41" s="73"/>
      <c r="X41" s="101">
        <f t="shared" si="7"/>
        <v>55.63</v>
      </c>
      <c r="Y41" s="99">
        <f t="shared" si="39"/>
        <v>43</v>
      </c>
      <c r="Z41" s="99">
        <f>L41-S41</f>
        <v>2.63</v>
      </c>
      <c r="AA41" s="99">
        <f t="shared" si="41"/>
        <v>0</v>
      </c>
      <c r="AB41" s="99">
        <f>N41-U41</f>
        <v>0</v>
      </c>
      <c r="AC41" s="99">
        <f t="shared" si="43"/>
        <v>5</v>
      </c>
      <c r="AD41" s="99">
        <f t="shared" si="43"/>
        <v>5</v>
      </c>
      <c r="AE41" s="72"/>
    </row>
    <row r="42" spans="1:31" s="75" customFormat="1" ht="36" customHeight="1">
      <c r="A42" s="62" t="s">
        <v>4</v>
      </c>
      <c r="B42" s="50" t="s">
        <v>22</v>
      </c>
      <c r="C42" s="63"/>
      <c r="D42" s="63"/>
      <c r="E42" s="63"/>
      <c r="F42" s="63"/>
      <c r="G42" s="63"/>
      <c r="H42" s="63"/>
      <c r="I42" s="63"/>
      <c r="J42" s="43">
        <f t="shared" si="5"/>
        <v>0</v>
      </c>
      <c r="K42" s="60"/>
      <c r="L42" s="60">
        <f>L43+L44</f>
        <v>0</v>
      </c>
      <c r="M42" s="60"/>
      <c r="N42" s="60">
        <f>N43+N44</f>
        <v>0</v>
      </c>
      <c r="O42" s="60"/>
      <c r="P42" s="60"/>
      <c r="Q42" s="43">
        <f t="shared" si="38"/>
        <v>0</v>
      </c>
      <c r="R42" s="60"/>
      <c r="S42" s="60"/>
      <c r="T42" s="60"/>
      <c r="U42" s="60"/>
      <c r="V42" s="60"/>
      <c r="W42" s="60"/>
      <c r="X42" s="46">
        <f t="shared" si="7"/>
        <v>0</v>
      </c>
      <c r="Y42" s="43">
        <f t="shared" si="39"/>
        <v>0</v>
      </c>
      <c r="Z42" s="43">
        <f t="shared" si="40"/>
        <v>0</v>
      </c>
      <c r="AA42" s="43">
        <f t="shared" si="41"/>
        <v>0</v>
      </c>
      <c r="AB42" s="43">
        <f t="shared" si="42"/>
        <v>0</v>
      </c>
      <c r="AC42" s="43">
        <f t="shared" si="43"/>
        <v>0</v>
      </c>
      <c r="AD42" s="43">
        <f t="shared" si="43"/>
        <v>0</v>
      </c>
      <c r="AE42" s="63"/>
    </row>
    <row r="43" spans="1:31" s="102" customFormat="1" ht="49.5">
      <c r="A43" s="71" t="s">
        <v>26</v>
      </c>
      <c r="B43" s="81" t="s">
        <v>27</v>
      </c>
      <c r="C43" s="72"/>
      <c r="D43" s="72"/>
      <c r="E43" s="72"/>
      <c r="F43" s="72"/>
      <c r="G43" s="72"/>
      <c r="H43" s="72"/>
      <c r="I43" s="72"/>
      <c r="J43" s="99">
        <f t="shared" si="5"/>
        <v>0</v>
      </c>
      <c r="K43" s="73"/>
      <c r="L43" s="73"/>
      <c r="M43" s="73"/>
      <c r="N43" s="73"/>
      <c r="O43" s="73"/>
      <c r="P43" s="73"/>
      <c r="Q43" s="99">
        <f t="shared" si="38"/>
        <v>0</v>
      </c>
      <c r="R43" s="73"/>
      <c r="S43" s="73"/>
      <c r="T43" s="73"/>
      <c r="U43" s="73"/>
      <c r="V43" s="73"/>
      <c r="W43" s="73"/>
      <c r="X43" s="101">
        <f t="shared" si="7"/>
        <v>0</v>
      </c>
      <c r="Y43" s="99">
        <f t="shared" si="39"/>
        <v>0</v>
      </c>
      <c r="Z43" s="99">
        <f t="shared" si="40"/>
        <v>0</v>
      </c>
      <c r="AA43" s="99">
        <f t="shared" si="41"/>
        <v>0</v>
      </c>
      <c r="AB43" s="99">
        <f t="shared" si="42"/>
        <v>0</v>
      </c>
      <c r="AC43" s="99">
        <f t="shared" si="43"/>
        <v>0</v>
      </c>
      <c r="AD43" s="99">
        <f t="shared" si="43"/>
        <v>0</v>
      </c>
      <c r="AE43" s="72"/>
    </row>
    <row r="44" spans="1:31" s="102" customFormat="1" ht="36" customHeight="1">
      <c r="A44" s="71" t="s">
        <v>28</v>
      </c>
      <c r="B44" s="81" t="s">
        <v>29</v>
      </c>
      <c r="C44" s="72"/>
      <c r="D44" s="72"/>
      <c r="E44" s="72"/>
      <c r="F44" s="72"/>
      <c r="G44" s="72"/>
      <c r="H44" s="72"/>
      <c r="I44" s="72"/>
      <c r="J44" s="99">
        <f t="shared" si="5"/>
        <v>0</v>
      </c>
      <c r="K44" s="73"/>
      <c r="L44" s="73"/>
      <c r="M44" s="73"/>
      <c r="N44" s="73"/>
      <c r="O44" s="73"/>
      <c r="P44" s="73"/>
      <c r="Q44" s="99">
        <f t="shared" si="38"/>
        <v>0</v>
      </c>
      <c r="R44" s="73"/>
      <c r="S44" s="73"/>
      <c r="T44" s="73"/>
      <c r="U44" s="73"/>
      <c r="V44" s="73"/>
      <c r="W44" s="73"/>
      <c r="X44" s="101">
        <f t="shared" si="7"/>
        <v>0</v>
      </c>
      <c r="Y44" s="99">
        <f t="shared" si="39"/>
        <v>0</v>
      </c>
      <c r="Z44" s="99">
        <f t="shared" si="40"/>
        <v>0</v>
      </c>
      <c r="AA44" s="99">
        <f t="shared" si="41"/>
        <v>0</v>
      </c>
      <c r="AB44" s="99">
        <f t="shared" si="42"/>
        <v>0</v>
      </c>
      <c r="AC44" s="99">
        <f t="shared" si="43"/>
        <v>0</v>
      </c>
      <c r="AD44" s="99">
        <f t="shared" si="43"/>
        <v>0</v>
      </c>
      <c r="AE44" s="72"/>
    </row>
    <row r="45" spans="1:31" s="75" customFormat="1" ht="36" customHeight="1">
      <c r="A45" s="62" t="s">
        <v>5</v>
      </c>
      <c r="B45" s="50" t="s">
        <v>30</v>
      </c>
      <c r="C45" s="63"/>
      <c r="D45" s="63"/>
      <c r="E45" s="63"/>
      <c r="F45" s="63"/>
      <c r="G45" s="63"/>
      <c r="H45" s="63"/>
      <c r="I45" s="63"/>
      <c r="J45" s="43">
        <f t="shared" si="5"/>
        <v>5</v>
      </c>
      <c r="K45" s="60">
        <f>K46+K47</f>
        <v>5</v>
      </c>
      <c r="L45" s="60">
        <f t="shared" ref="L45" si="46">L46+L47</f>
        <v>0</v>
      </c>
      <c r="M45" s="60"/>
      <c r="N45" s="60">
        <f>N46+N47</f>
        <v>0</v>
      </c>
      <c r="O45" s="60"/>
      <c r="P45" s="60"/>
      <c r="Q45" s="43">
        <f t="shared" si="38"/>
        <v>0</v>
      </c>
      <c r="R45" s="60">
        <f t="shared" ref="R45:S45" si="47">R46+R47</f>
        <v>0</v>
      </c>
      <c r="S45" s="60">
        <f t="shared" si="47"/>
        <v>0</v>
      </c>
      <c r="T45" s="60"/>
      <c r="U45" s="60"/>
      <c r="V45" s="60"/>
      <c r="W45" s="60"/>
      <c r="X45" s="46">
        <f t="shared" si="7"/>
        <v>5</v>
      </c>
      <c r="Y45" s="43">
        <f t="shared" si="39"/>
        <v>5</v>
      </c>
      <c r="Z45" s="43">
        <f t="shared" si="40"/>
        <v>0</v>
      </c>
      <c r="AA45" s="43">
        <f t="shared" si="41"/>
        <v>0</v>
      </c>
      <c r="AB45" s="43">
        <f t="shared" si="42"/>
        <v>0</v>
      </c>
      <c r="AC45" s="43">
        <f t="shared" si="43"/>
        <v>0</v>
      </c>
      <c r="AD45" s="43">
        <f t="shared" si="43"/>
        <v>0</v>
      </c>
      <c r="AE45" s="63"/>
    </row>
    <row r="46" spans="1:31" s="102" customFormat="1" ht="36" customHeight="1">
      <c r="A46" s="71" t="s">
        <v>23</v>
      </c>
      <c r="B46" s="81" t="s">
        <v>31</v>
      </c>
      <c r="C46" s="72"/>
      <c r="D46" s="72"/>
      <c r="E46" s="72"/>
      <c r="F46" s="72"/>
      <c r="G46" s="72"/>
      <c r="H46" s="72"/>
      <c r="I46" s="72"/>
      <c r="J46" s="99">
        <f t="shared" si="5"/>
        <v>0</v>
      </c>
      <c r="K46" s="73"/>
      <c r="L46" s="73"/>
      <c r="M46" s="73"/>
      <c r="N46" s="73"/>
      <c r="O46" s="73"/>
      <c r="P46" s="73"/>
      <c r="Q46" s="99">
        <f t="shared" si="38"/>
        <v>0</v>
      </c>
      <c r="R46" s="73"/>
      <c r="S46" s="73"/>
      <c r="T46" s="73"/>
      <c r="U46" s="73"/>
      <c r="V46" s="73"/>
      <c r="W46" s="73"/>
      <c r="X46" s="101">
        <f t="shared" si="7"/>
        <v>0</v>
      </c>
      <c r="Y46" s="99">
        <f t="shared" si="39"/>
        <v>0</v>
      </c>
      <c r="Z46" s="99">
        <f t="shared" si="40"/>
        <v>0</v>
      </c>
      <c r="AA46" s="99">
        <f t="shared" si="41"/>
        <v>0</v>
      </c>
      <c r="AB46" s="99">
        <f t="shared" si="42"/>
        <v>0</v>
      </c>
      <c r="AC46" s="99">
        <f t="shared" si="43"/>
        <v>0</v>
      </c>
      <c r="AD46" s="99">
        <f t="shared" si="43"/>
        <v>0</v>
      </c>
      <c r="AE46" s="72"/>
    </row>
    <row r="47" spans="1:31" s="102" customFormat="1" ht="36" customHeight="1">
      <c r="A47" s="71" t="s">
        <v>24</v>
      </c>
      <c r="B47" s="81" t="s">
        <v>32</v>
      </c>
      <c r="C47" s="103">
        <v>1037431</v>
      </c>
      <c r="D47" s="98">
        <v>800</v>
      </c>
      <c r="E47" s="98">
        <v>280</v>
      </c>
      <c r="F47" s="98">
        <v>338</v>
      </c>
      <c r="G47" s="72">
        <v>10476</v>
      </c>
      <c r="H47" s="72">
        <v>30476</v>
      </c>
      <c r="I47" s="72">
        <v>40476</v>
      </c>
      <c r="J47" s="99">
        <f t="shared" si="5"/>
        <v>5</v>
      </c>
      <c r="K47" s="73">
        <v>5</v>
      </c>
      <c r="L47" s="73"/>
      <c r="M47" s="73"/>
      <c r="N47" s="73"/>
      <c r="O47" s="73"/>
      <c r="P47" s="73"/>
      <c r="Q47" s="99">
        <f t="shared" si="38"/>
        <v>0</v>
      </c>
      <c r="R47" s="73"/>
      <c r="S47" s="73"/>
      <c r="T47" s="73"/>
      <c r="U47" s="73"/>
      <c r="V47" s="73"/>
      <c r="W47" s="73"/>
      <c r="X47" s="101">
        <f t="shared" si="7"/>
        <v>5</v>
      </c>
      <c r="Y47" s="99">
        <f t="shared" si="39"/>
        <v>5</v>
      </c>
      <c r="Z47" s="99">
        <f t="shared" si="40"/>
        <v>0</v>
      </c>
      <c r="AA47" s="99">
        <f t="shared" si="41"/>
        <v>0</v>
      </c>
      <c r="AB47" s="99">
        <f t="shared" si="42"/>
        <v>0</v>
      </c>
      <c r="AC47" s="99">
        <f t="shared" si="43"/>
        <v>0</v>
      </c>
      <c r="AD47" s="99">
        <f t="shared" si="43"/>
        <v>0</v>
      </c>
      <c r="AE47" s="72"/>
    </row>
    <row r="48" spans="1:31" s="75" customFormat="1" ht="36" customHeight="1">
      <c r="A48" s="62" t="s">
        <v>6</v>
      </c>
      <c r="B48" s="50" t="s">
        <v>33</v>
      </c>
      <c r="C48" s="63"/>
      <c r="D48" s="63"/>
      <c r="E48" s="63"/>
      <c r="F48" s="63"/>
      <c r="G48" s="63"/>
      <c r="H48" s="63"/>
      <c r="I48" s="63"/>
      <c r="J48" s="43">
        <f t="shared" si="5"/>
        <v>26</v>
      </c>
      <c r="K48" s="60">
        <f t="shared" ref="K48" si="48">K49+K50</f>
        <v>26</v>
      </c>
      <c r="L48" s="60">
        <f>L49+L50</f>
        <v>0</v>
      </c>
      <c r="M48" s="60">
        <f t="shared" ref="M48:N48" si="49">M49</f>
        <v>0</v>
      </c>
      <c r="N48" s="60">
        <f t="shared" si="49"/>
        <v>0</v>
      </c>
      <c r="O48" s="60"/>
      <c r="P48" s="60"/>
      <c r="Q48" s="43">
        <f t="shared" si="38"/>
        <v>0</v>
      </c>
      <c r="R48" s="60">
        <f t="shared" ref="R48:S48" si="50">R49+R50</f>
        <v>0</v>
      </c>
      <c r="S48" s="60">
        <f t="shared" si="50"/>
        <v>0</v>
      </c>
      <c r="T48" s="60"/>
      <c r="U48" s="60"/>
      <c r="V48" s="60"/>
      <c r="W48" s="60"/>
      <c r="X48" s="46">
        <f t="shared" si="7"/>
        <v>26</v>
      </c>
      <c r="Y48" s="43">
        <f t="shared" si="39"/>
        <v>26</v>
      </c>
      <c r="Z48" s="43">
        <f t="shared" si="40"/>
        <v>0</v>
      </c>
      <c r="AA48" s="43">
        <f t="shared" si="41"/>
        <v>0</v>
      </c>
      <c r="AB48" s="43">
        <f t="shared" si="42"/>
        <v>0</v>
      </c>
      <c r="AC48" s="43">
        <f t="shared" si="43"/>
        <v>0</v>
      </c>
      <c r="AD48" s="43">
        <f t="shared" si="43"/>
        <v>0</v>
      </c>
      <c r="AE48" s="63"/>
    </row>
    <row r="49" spans="1:31" s="102" customFormat="1" ht="36" customHeight="1">
      <c r="A49" s="71" t="s">
        <v>41</v>
      </c>
      <c r="B49" s="81" t="s">
        <v>79</v>
      </c>
      <c r="C49" s="72">
        <v>1037426</v>
      </c>
      <c r="D49" s="72">
        <v>800</v>
      </c>
      <c r="E49" s="72">
        <v>340</v>
      </c>
      <c r="F49" s="72">
        <v>341</v>
      </c>
      <c r="G49" s="72">
        <v>10477</v>
      </c>
      <c r="H49" s="72">
        <v>30477</v>
      </c>
      <c r="I49" s="72">
        <v>40477</v>
      </c>
      <c r="J49" s="99">
        <f t="shared" si="5"/>
        <v>18</v>
      </c>
      <c r="K49" s="73">
        <v>18</v>
      </c>
      <c r="L49" s="73"/>
      <c r="M49" s="73"/>
      <c r="N49" s="73"/>
      <c r="O49" s="73"/>
      <c r="P49" s="73"/>
      <c r="Q49" s="99">
        <f t="shared" si="38"/>
        <v>0</v>
      </c>
      <c r="R49" s="73"/>
      <c r="S49" s="73"/>
      <c r="T49" s="73"/>
      <c r="U49" s="73"/>
      <c r="V49" s="73"/>
      <c r="W49" s="73"/>
      <c r="X49" s="101">
        <f t="shared" si="7"/>
        <v>18</v>
      </c>
      <c r="Y49" s="99">
        <f t="shared" si="39"/>
        <v>18</v>
      </c>
      <c r="Z49" s="99">
        <f t="shared" si="40"/>
        <v>0</v>
      </c>
      <c r="AA49" s="99">
        <f t="shared" si="41"/>
        <v>0</v>
      </c>
      <c r="AB49" s="99">
        <f t="shared" si="42"/>
        <v>0</v>
      </c>
      <c r="AC49" s="99">
        <f t="shared" si="43"/>
        <v>0</v>
      </c>
      <c r="AD49" s="99">
        <f t="shared" si="43"/>
        <v>0</v>
      </c>
      <c r="AE49" s="72"/>
    </row>
    <row r="50" spans="1:31" s="102" customFormat="1" ht="36" customHeight="1">
      <c r="A50" s="104" t="s">
        <v>42</v>
      </c>
      <c r="B50" s="105" t="s">
        <v>35</v>
      </c>
      <c r="C50" s="106">
        <v>1037426</v>
      </c>
      <c r="D50" s="106">
        <v>800</v>
      </c>
      <c r="E50" s="106">
        <v>340</v>
      </c>
      <c r="F50" s="106">
        <v>341</v>
      </c>
      <c r="G50" s="106">
        <v>10477</v>
      </c>
      <c r="H50" s="106">
        <v>30477</v>
      </c>
      <c r="I50" s="106">
        <v>40477</v>
      </c>
      <c r="J50" s="101">
        <f t="shared" si="5"/>
        <v>8</v>
      </c>
      <c r="K50" s="107">
        <v>8</v>
      </c>
      <c r="L50" s="107"/>
      <c r="M50" s="107"/>
      <c r="N50" s="107"/>
      <c r="O50" s="107"/>
      <c r="P50" s="107"/>
      <c r="Q50" s="101">
        <f t="shared" si="38"/>
        <v>0</v>
      </c>
      <c r="R50" s="107"/>
      <c r="S50" s="107"/>
      <c r="T50" s="107"/>
      <c r="U50" s="107"/>
      <c r="V50" s="107"/>
      <c r="W50" s="107"/>
      <c r="X50" s="101">
        <f t="shared" si="7"/>
        <v>8</v>
      </c>
      <c r="Y50" s="101">
        <f t="shared" si="39"/>
        <v>8</v>
      </c>
      <c r="Z50" s="101">
        <f t="shared" si="40"/>
        <v>0</v>
      </c>
      <c r="AA50" s="101">
        <f t="shared" si="41"/>
        <v>0</v>
      </c>
      <c r="AB50" s="101">
        <f t="shared" si="42"/>
        <v>0</v>
      </c>
      <c r="AC50" s="101">
        <f t="shared" si="43"/>
        <v>0</v>
      </c>
      <c r="AD50" s="101">
        <f t="shared" si="43"/>
        <v>0</v>
      </c>
      <c r="AE50" s="106"/>
    </row>
    <row r="51" spans="1:31" s="24" customFormat="1" ht="29.45" customHeight="1">
      <c r="A51" s="93" t="s">
        <v>95</v>
      </c>
      <c r="B51" s="94" t="s">
        <v>96</v>
      </c>
      <c r="C51" s="95"/>
      <c r="D51" s="95"/>
      <c r="E51" s="95"/>
      <c r="F51" s="95"/>
      <c r="G51" s="95"/>
      <c r="H51" s="95"/>
      <c r="I51" s="95"/>
      <c r="J51" s="96">
        <f>J52+J53+J56+J59+J62</f>
        <v>1274.924694</v>
      </c>
      <c r="K51" s="96">
        <f>K52+K53+K56+K59+K62</f>
        <v>878</v>
      </c>
      <c r="L51" s="96">
        <f t="shared" ref="L51:AE51" si="51">L52+L53+L56+L59+L62</f>
        <v>273.69972999999999</v>
      </c>
      <c r="M51" s="96">
        <f t="shared" si="51"/>
        <v>0</v>
      </c>
      <c r="N51" s="96">
        <f>N52+N53+N56+N59+N62</f>
        <v>36.143363999999998</v>
      </c>
      <c r="O51" s="96">
        <f t="shared" si="51"/>
        <v>82</v>
      </c>
      <c r="P51" s="96">
        <f t="shared" si="51"/>
        <v>5.0815999999999999</v>
      </c>
      <c r="Q51" s="96">
        <f t="shared" si="51"/>
        <v>2.33</v>
      </c>
      <c r="R51" s="96">
        <f t="shared" si="51"/>
        <v>0</v>
      </c>
      <c r="S51" s="96">
        <f t="shared" si="51"/>
        <v>2.33</v>
      </c>
      <c r="T51" s="96">
        <f t="shared" si="51"/>
        <v>0</v>
      </c>
      <c r="U51" s="96">
        <f t="shared" si="51"/>
        <v>0</v>
      </c>
      <c r="V51" s="96">
        <f t="shared" si="51"/>
        <v>0</v>
      </c>
      <c r="W51" s="96">
        <f t="shared" si="51"/>
        <v>0</v>
      </c>
      <c r="X51" s="96">
        <f t="shared" si="51"/>
        <v>1272.5946939999999</v>
      </c>
      <c r="Y51" s="96">
        <f t="shared" si="51"/>
        <v>878</v>
      </c>
      <c r="Z51" s="96">
        <f t="shared" si="51"/>
        <v>271.36973</v>
      </c>
      <c r="AA51" s="96">
        <f t="shared" si="51"/>
        <v>0</v>
      </c>
      <c r="AB51" s="96">
        <f t="shared" si="51"/>
        <v>36.143363999999998</v>
      </c>
      <c r="AC51" s="96">
        <f t="shared" si="51"/>
        <v>82</v>
      </c>
      <c r="AD51" s="96">
        <f t="shared" si="51"/>
        <v>5.0815999999999999</v>
      </c>
      <c r="AE51" s="96">
        <f t="shared" si="51"/>
        <v>0</v>
      </c>
    </row>
    <row r="52" spans="1:31" s="75" customFormat="1" ht="36.6" customHeight="1">
      <c r="A52" s="62" t="s">
        <v>2</v>
      </c>
      <c r="B52" s="50" t="s">
        <v>39</v>
      </c>
      <c r="C52" s="63"/>
      <c r="D52" s="63"/>
      <c r="E52" s="63"/>
      <c r="F52" s="63"/>
      <c r="G52" s="63"/>
      <c r="H52" s="63"/>
      <c r="I52" s="63"/>
      <c r="J52" s="74">
        <f>J10+J24+J38</f>
        <v>835.08159999999998</v>
      </c>
      <c r="K52" s="74">
        <f>K10+K24+K38</f>
        <v>506</v>
      </c>
      <c r="L52" s="74">
        <f>L10+L24+L38</f>
        <v>251</v>
      </c>
      <c r="M52" s="74">
        <f t="shared" ref="M52:AE52" si="52">M10+M24+M38</f>
        <v>0</v>
      </c>
      <c r="N52" s="74">
        <f t="shared" si="52"/>
        <v>26</v>
      </c>
      <c r="O52" s="74">
        <f t="shared" si="52"/>
        <v>52</v>
      </c>
      <c r="P52" s="74">
        <f t="shared" si="52"/>
        <v>8.1600000000000006E-2</v>
      </c>
      <c r="Q52" s="74">
        <f t="shared" si="52"/>
        <v>0</v>
      </c>
      <c r="R52" s="74">
        <f t="shared" si="52"/>
        <v>0</v>
      </c>
      <c r="S52" s="74">
        <f t="shared" si="52"/>
        <v>0</v>
      </c>
      <c r="T52" s="74">
        <f t="shared" si="52"/>
        <v>0</v>
      </c>
      <c r="U52" s="74">
        <f t="shared" si="52"/>
        <v>0</v>
      </c>
      <c r="V52" s="74">
        <f t="shared" si="52"/>
        <v>0</v>
      </c>
      <c r="W52" s="74">
        <f t="shared" si="52"/>
        <v>0</v>
      </c>
      <c r="X52" s="74">
        <f t="shared" si="52"/>
        <v>835.08159999999998</v>
      </c>
      <c r="Y52" s="74">
        <f t="shared" si="52"/>
        <v>506</v>
      </c>
      <c r="Z52" s="74">
        <f t="shared" si="52"/>
        <v>251</v>
      </c>
      <c r="AA52" s="74">
        <f t="shared" si="52"/>
        <v>0</v>
      </c>
      <c r="AB52" s="74">
        <f t="shared" si="52"/>
        <v>26</v>
      </c>
      <c r="AC52" s="74">
        <f t="shared" si="52"/>
        <v>52</v>
      </c>
      <c r="AD52" s="74">
        <f t="shared" si="52"/>
        <v>8.1600000000000006E-2</v>
      </c>
      <c r="AE52" s="74">
        <f t="shared" si="52"/>
        <v>0</v>
      </c>
    </row>
    <row r="53" spans="1:31" s="75" customFormat="1" ht="34.15" customHeight="1">
      <c r="A53" s="62" t="s">
        <v>3</v>
      </c>
      <c r="B53" s="50" t="s">
        <v>21</v>
      </c>
      <c r="C53" s="63"/>
      <c r="D53" s="63"/>
      <c r="E53" s="63"/>
      <c r="F53" s="63"/>
      <c r="G53" s="63"/>
      <c r="H53" s="63"/>
      <c r="I53" s="63"/>
      <c r="J53" s="74">
        <f>J54+J55</f>
        <v>346.69973000000005</v>
      </c>
      <c r="K53" s="74">
        <f>K54+K55</f>
        <v>279</v>
      </c>
      <c r="L53" s="74">
        <f t="shared" ref="L53:AD53" si="53">L54+L55</f>
        <v>22.699730000000002</v>
      </c>
      <c r="M53" s="74">
        <f t="shared" si="53"/>
        <v>0</v>
      </c>
      <c r="N53" s="74">
        <f t="shared" si="53"/>
        <v>10</v>
      </c>
      <c r="O53" s="74">
        <f t="shared" si="53"/>
        <v>30</v>
      </c>
      <c r="P53" s="74">
        <f t="shared" si="53"/>
        <v>5</v>
      </c>
      <c r="Q53" s="74">
        <f t="shared" si="53"/>
        <v>2.33</v>
      </c>
      <c r="R53" s="74">
        <f t="shared" si="53"/>
        <v>0</v>
      </c>
      <c r="S53" s="74">
        <f t="shared" si="53"/>
        <v>2.33</v>
      </c>
      <c r="T53" s="74">
        <f t="shared" si="53"/>
        <v>0</v>
      </c>
      <c r="U53" s="74">
        <f t="shared" si="53"/>
        <v>0</v>
      </c>
      <c r="V53" s="74">
        <f t="shared" si="53"/>
        <v>0</v>
      </c>
      <c r="W53" s="74">
        <f t="shared" si="53"/>
        <v>0</v>
      </c>
      <c r="X53" s="74">
        <f t="shared" si="53"/>
        <v>344.36973</v>
      </c>
      <c r="Y53" s="74">
        <f t="shared" si="53"/>
        <v>279</v>
      </c>
      <c r="Z53" s="74">
        <f>Z54+Z55</f>
        <v>20.369730000000001</v>
      </c>
      <c r="AA53" s="74">
        <f t="shared" si="53"/>
        <v>0</v>
      </c>
      <c r="AB53" s="74">
        <f t="shared" si="53"/>
        <v>10</v>
      </c>
      <c r="AC53" s="74">
        <f t="shared" si="53"/>
        <v>30</v>
      </c>
      <c r="AD53" s="74">
        <f t="shared" si="53"/>
        <v>5</v>
      </c>
      <c r="AE53" s="63"/>
    </row>
    <row r="54" spans="1:31" s="102" customFormat="1" ht="49.5">
      <c r="A54" s="71" t="s">
        <v>0</v>
      </c>
      <c r="B54" s="81" t="s">
        <v>40</v>
      </c>
      <c r="C54" s="72"/>
      <c r="D54" s="72"/>
      <c r="E54" s="72"/>
      <c r="F54" s="72"/>
      <c r="G54" s="72"/>
      <c r="H54" s="72"/>
      <c r="I54" s="72"/>
      <c r="J54" s="108">
        <f>J12+J26+J40</f>
        <v>172</v>
      </c>
      <c r="K54" s="108">
        <f>K12+K26+K40</f>
        <v>156</v>
      </c>
      <c r="L54" s="108">
        <f>L12+L26+L40</f>
        <v>0</v>
      </c>
      <c r="M54" s="108">
        <f t="shared" ref="M54:AD54" si="54">M12+M26+M40</f>
        <v>0</v>
      </c>
      <c r="N54" s="108">
        <f t="shared" si="54"/>
        <v>0</v>
      </c>
      <c r="O54" s="108">
        <f>O12+O26+O40</f>
        <v>16</v>
      </c>
      <c r="P54" s="108">
        <f t="shared" si="54"/>
        <v>0</v>
      </c>
      <c r="Q54" s="108">
        <f t="shared" si="54"/>
        <v>0</v>
      </c>
      <c r="R54" s="108">
        <f t="shared" si="54"/>
        <v>0</v>
      </c>
      <c r="S54" s="108">
        <f t="shared" si="54"/>
        <v>0</v>
      </c>
      <c r="T54" s="108">
        <f t="shared" si="54"/>
        <v>0</v>
      </c>
      <c r="U54" s="108">
        <f t="shared" si="54"/>
        <v>0</v>
      </c>
      <c r="V54" s="108">
        <f t="shared" si="54"/>
        <v>0</v>
      </c>
      <c r="W54" s="108">
        <f t="shared" si="54"/>
        <v>0</v>
      </c>
      <c r="X54" s="108">
        <f t="shared" si="54"/>
        <v>172</v>
      </c>
      <c r="Y54" s="108">
        <f t="shared" si="54"/>
        <v>156</v>
      </c>
      <c r="Z54" s="108">
        <f t="shared" si="54"/>
        <v>0</v>
      </c>
      <c r="AA54" s="108">
        <f t="shared" si="54"/>
        <v>0</v>
      </c>
      <c r="AB54" s="108">
        <f t="shared" si="54"/>
        <v>0</v>
      </c>
      <c r="AC54" s="108">
        <f t="shared" si="54"/>
        <v>16</v>
      </c>
      <c r="AD54" s="108">
        <f t="shared" si="54"/>
        <v>0</v>
      </c>
      <c r="AE54" s="72"/>
    </row>
    <row r="55" spans="1:31" s="102" customFormat="1" ht="33">
      <c r="A55" s="71" t="s">
        <v>1</v>
      </c>
      <c r="B55" s="68" t="s">
        <v>25</v>
      </c>
      <c r="C55" s="72"/>
      <c r="D55" s="72"/>
      <c r="E55" s="72"/>
      <c r="F55" s="72"/>
      <c r="G55" s="72"/>
      <c r="H55" s="72"/>
      <c r="I55" s="72"/>
      <c r="J55" s="108">
        <f>J13+J27+J41</f>
        <v>174.69973000000002</v>
      </c>
      <c r="K55" s="108">
        <f>K13+K27+K41</f>
        <v>123</v>
      </c>
      <c r="L55" s="108">
        <f t="shared" ref="L55:AD55" si="55">L13+L27+L41</f>
        <v>22.699730000000002</v>
      </c>
      <c r="M55" s="108">
        <f t="shared" si="55"/>
        <v>0</v>
      </c>
      <c r="N55" s="108">
        <f t="shared" si="55"/>
        <v>10</v>
      </c>
      <c r="O55" s="108">
        <f t="shared" si="55"/>
        <v>14</v>
      </c>
      <c r="P55" s="108">
        <f t="shared" si="55"/>
        <v>5</v>
      </c>
      <c r="Q55" s="108">
        <f t="shared" si="55"/>
        <v>2.33</v>
      </c>
      <c r="R55" s="108">
        <f t="shared" si="55"/>
        <v>0</v>
      </c>
      <c r="S55" s="108">
        <f t="shared" si="55"/>
        <v>2.33</v>
      </c>
      <c r="T55" s="108">
        <f t="shared" si="55"/>
        <v>0</v>
      </c>
      <c r="U55" s="108">
        <f t="shared" si="55"/>
        <v>0</v>
      </c>
      <c r="V55" s="108">
        <f t="shared" si="55"/>
        <v>0</v>
      </c>
      <c r="W55" s="108">
        <f t="shared" si="55"/>
        <v>0</v>
      </c>
      <c r="X55" s="108">
        <f t="shared" si="55"/>
        <v>172.36973</v>
      </c>
      <c r="Y55" s="108">
        <f t="shared" si="55"/>
        <v>123</v>
      </c>
      <c r="Z55" s="109">
        <f>Z13+Z27+Z41</f>
        <v>20.369730000000001</v>
      </c>
      <c r="AA55" s="108">
        <f t="shared" si="55"/>
        <v>0</v>
      </c>
      <c r="AB55" s="108">
        <f t="shared" si="55"/>
        <v>10</v>
      </c>
      <c r="AC55" s="108">
        <f t="shared" si="55"/>
        <v>14</v>
      </c>
      <c r="AD55" s="108">
        <f t="shared" si="55"/>
        <v>5</v>
      </c>
      <c r="AE55" s="72"/>
    </row>
    <row r="56" spans="1:31" s="75" customFormat="1" ht="30" customHeight="1">
      <c r="A56" s="62" t="s">
        <v>4</v>
      </c>
      <c r="B56" s="50" t="s">
        <v>22</v>
      </c>
      <c r="C56" s="63"/>
      <c r="D56" s="63"/>
      <c r="E56" s="63"/>
      <c r="F56" s="63"/>
      <c r="G56" s="63"/>
      <c r="H56" s="63"/>
      <c r="I56" s="63"/>
      <c r="J56" s="74">
        <f>J57+J58</f>
        <v>0</v>
      </c>
      <c r="K56" s="74">
        <f>K57+K58</f>
        <v>0</v>
      </c>
      <c r="L56" s="74">
        <f t="shared" ref="L56:AD56" si="56">L57+L58</f>
        <v>0</v>
      </c>
      <c r="M56" s="74">
        <f t="shared" si="56"/>
        <v>0</v>
      </c>
      <c r="N56" s="74">
        <f t="shared" si="56"/>
        <v>0</v>
      </c>
      <c r="O56" s="74">
        <f t="shared" si="56"/>
        <v>0</v>
      </c>
      <c r="P56" s="74">
        <f t="shared" si="56"/>
        <v>0</v>
      </c>
      <c r="Q56" s="74">
        <f t="shared" si="56"/>
        <v>0</v>
      </c>
      <c r="R56" s="74">
        <f t="shared" si="56"/>
        <v>0</v>
      </c>
      <c r="S56" s="74">
        <f t="shared" si="56"/>
        <v>0</v>
      </c>
      <c r="T56" s="74">
        <f t="shared" si="56"/>
        <v>0</v>
      </c>
      <c r="U56" s="74">
        <f t="shared" si="56"/>
        <v>0</v>
      </c>
      <c r="V56" s="74">
        <f t="shared" si="56"/>
        <v>0</v>
      </c>
      <c r="W56" s="74">
        <f t="shared" si="56"/>
        <v>0</v>
      </c>
      <c r="X56" s="74">
        <f t="shared" si="56"/>
        <v>0</v>
      </c>
      <c r="Y56" s="74">
        <f t="shared" si="56"/>
        <v>0</v>
      </c>
      <c r="Z56" s="74">
        <f t="shared" si="56"/>
        <v>0</v>
      </c>
      <c r="AA56" s="74">
        <f t="shared" si="56"/>
        <v>0</v>
      </c>
      <c r="AB56" s="74">
        <f t="shared" si="56"/>
        <v>0</v>
      </c>
      <c r="AC56" s="74">
        <f t="shared" si="56"/>
        <v>0</v>
      </c>
      <c r="AD56" s="74">
        <f t="shared" si="56"/>
        <v>0</v>
      </c>
      <c r="AE56" s="63"/>
    </row>
    <row r="57" spans="1:31" s="102" customFormat="1" ht="49.5">
      <c r="A57" s="71" t="s">
        <v>26</v>
      </c>
      <c r="B57" s="81" t="s">
        <v>27</v>
      </c>
      <c r="C57" s="72"/>
      <c r="D57" s="72"/>
      <c r="E57" s="72"/>
      <c r="F57" s="72"/>
      <c r="G57" s="72"/>
      <c r="H57" s="72"/>
      <c r="I57" s="72"/>
      <c r="J57" s="108">
        <f>J15+J29+J43</f>
        <v>0</v>
      </c>
      <c r="K57" s="108">
        <f>K15+K29+K43</f>
        <v>0</v>
      </c>
      <c r="L57" s="108">
        <f t="shared" ref="L57:AD57" si="57">L15+L29+L43</f>
        <v>0</v>
      </c>
      <c r="M57" s="108">
        <f t="shared" si="57"/>
        <v>0</v>
      </c>
      <c r="N57" s="108">
        <f t="shared" si="57"/>
        <v>0</v>
      </c>
      <c r="O57" s="108">
        <f t="shared" si="57"/>
        <v>0</v>
      </c>
      <c r="P57" s="108">
        <f t="shared" si="57"/>
        <v>0</v>
      </c>
      <c r="Q57" s="108">
        <f t="shared" si="57"/>
        <v>0</v>
      </c>
      <c r="R57" s="108">
        <f t="shared" si="57"/>
        <v>0</v>
      </c>
      <c r="S57" s="108">
        <f t="shared" si="57"/>
        <v>0</v>
      </c>
      <c r="T57" s="108">
        <f t="shared" si="57"/>
        <v>0</v>
      </c>
      <c r="U57" s="108">
        <f t="shared" si="57"/>
        <v>0</v>
      </c>
      <c r="V57" s="108">
        <f t="shared" si="57"/>
        <v>0</v>
      </c>
      <c r="W57" s="108">
        <f t="shared" si="57"/>
        <v>0</v>
      </c>
      <c r="X57" s="108">
        <f t="shared" si="57"/>
        <v>0</v>
      </c>
      <c r="Y57" s="108">
        <f t="shared" si="57"/>
        <v>0</v>
      </c>
      <c r="Z57" s="108">
        <f t="shared" si="57"/>
        <v>0</v>
      </c>
      <c r="AA57" s="108">
        <f t="shared" si="57"/>
        <v>0</v>
      </c>
      <c r="AB57" s="108">
        <f t="shared" si="57"/>
        <v>0</v>
      </c>
      <c r="AC57" s="108">
        <f t="shared" si="57"/>
        <v>0</v>
      </c>
      <c r="AD57" s="108">
        <f t="shared" si="57"/>
        <v>0</v>
      </c>
      <c r="AE57" s="72"/>
    </row>
    <row r="58" spans="1:31" s="102" customFormat="1" ht="33">
      <c r="A58" s="71" t="s">
        <v>28</v>
      </c>
      <c r="B58" s="81" t="s">
        <v>29</v>
      </c>
      <c r="C58" s="72"/>
      <c r="D58" s="72"/>
      <c r="E58" s="72"/>
      <c r="F58" s="72"/>
      <c r="G58" s="72"/>
      <c r="H58" s="72"/>
      <c r="I58" s="72"/>
      <c r="J58" s="108">
        <f>J16+J30+J44</f>
        <v>0</v>
      </c>
      <c r="K58" s="108">
        <f>K16+K30+K44</f>
        <v>0</v>
      </c>
      <c r="L58" s="108">
        <f t="shared" ref="L58:AD58" si="58">L16+L30+L44</f>
        <v>0</v>
      </c>
      <c r="M58" s="108">
        <f t="shared" si="58"/>
        <v>0</v>
      </c>
      <c r="N58" s="108">
        <f t="shared" si="58"/>
        <v>0</v>
      </c>
      <c r="O58" s="108">
        <f t="shared" si="58"/>
        <v>0</v>
      </c>
      <c r="P58" s="108">
        <f t="shared" si="58"/>
        <v>0</v>
      </c>
      <c r="Q58" s="108">
        <f t="shared" si="58"/>
        <v>0</v>
      </c>
      <c r="R58" s="108">
        <f t="shared" si="58"/>
        <v>0</v>
      </c>
      <c r="S58" s="108">
        <f t="shared" si="58"/>
        <v>0</v>
      </c>
      <c r="T58" s="108">
        <f t="shared" si="58"/>
        <v>0</v>
      </c>
      <c r="U58" s="108">
        <f t="shared" si="58"/>
        <v>0</v>
      </c>
      <c r="V58" s="108">
        <f t="shared" si="58"/>
        <v>0</v>
      </c>
      <c r="W58" s="108">
        <f t="shared" si="58"/>
        <v>0</v>
      </c>
      <c r="X58" s="108">
        <f t="shared" si="58"/>
        <v>0</v>
      </c>
      <c r="Y58" s="108">
        <f t="shared" si="58"/>
        <v>0</v>
      </c>
      <c r="Z58" s="108">
        <f t="shared" si="58"/>
        <v>0</v>
      </c>
      <c r="AA58" s="108">
        <f t="shared" si="58"/>
        <v>0</v>
      </c>
      <c r="AB58" s="108">
        <f t="shared" si="58"/>
        <v>0</v>
      </c>
      <c r="AC58" s="108">
        <f t="shared" si="58"/>
        <v>0</v>
      </c>
      <c r="AD58" s="108">
        <f t="shared" si="58"/>
        <v>0</v>
      </c>
      <c r="AE58" s="72"/>
    </row>
    <row r="59" spans="1:31" s="75" customFormat="1" ht="32.450000000000003" customHeight="1">
      <c r="A59" s="62" t="s">
        <v>5</v>
      </c>
      <c r="B59" s="50" t="s">
        <v>30</v>
      </c>
      <c r="C59" s="63"/>
      <c r="D59" s="63"/>
      <c r="E59" s="63"/>
      <c r="F59" s="63"/>
      <c r="G59" s="63"/>
      <c r="H59" s="63"/>
      <c r="I59" s="63"/>
      <c r="J59" s="74">
        <f>J60+J61</f>
        <v>15</v>
      </c>
      <c r="K59" s="74">
        <f>K60+K61</f>
        <v>15</v>
      </c>
      <c r="L59" s="74">
        <f t="shared" ref="L59:AD59" si="59">L60+L61</f>
        <v>0</v>
      </c>
      <c r="M59" s="74">
        <f t="shared" si="59"/>
        <v>0</v>
      </c>
      <c r="N59" s="74">
        <f t="shared" si="59"/>
        <v>0</v>
      </c>
      <c r="O59" s="74">
        <f t="shared" si="59"/>
        <v>0</v>
      </c>
      <c r="P59" s="74">
        <f t="shared" si="59"/>
        <v>0</v>
      </c>
      <c r="Q59" s="74">
        <f t="shared" si="59"/>
        <v>0</v>
      </c>
      <c r="R59" s="74">
        <f t="shared" si="59"/>
        <v>0</v>
      </c>
      <c r="S59" s="74">
        <f t="shared" si="59"/>
        <v>0</v>
      </c>
      <c r="T59" s="74">
        <f t="shared" si="59"/>
        <v>0</v>
      </c>
      <c r="U59" s="74">
        <f t="shared" si="59"/>
        <v>0</v>
      </c>
      <c r="V59" s="74">
        <f t="shared" si="59"/>
        <v>0</v>
      </c>
      <c r="W59" s="74">
        <f t="shared" si="59"/>
        <v>0</v>
      </c>
      <c r="X59" s="74">
        <f t="shared" si="59"/>
        <v>15</v>
      </c>
      <c r="Y59" s="74">
        <f t="shared" si="59"/>
        <v>15</v>
      </c>
      <c r="Z59" s="74">
        <f t="shared" si="59"/>
        <v>0</v>
      </c>
      <c r="AA59" s="74">
        <f t="shared" si="59"/>
        <v>0</v>
      </c>
      <c r="AB59" s="74">
        <f t="shared" si="59"/>
        <v>0</v>
      </c>
      <c r="AC59" s="74">
        <f t="shared" si="59"/>
        <v>0</v>
      </c>
      <c r="AD59" s="74">
        <f t="shared" si="59"/>
        <v>0</v>
      </c>
      <c r="AE59" s="63"/>
    </row>
    <row r="60" spans="1:31" s="102" customFormat="1" ht="40.15" customHeight="1">
      <c r="A60" s="71" t="s">
        <v>23</v>
      </c>
      <c r="B60" s="81" t="s">
        <v>31</v>
      </c>
      <c r="C60" s="72"/>
      <c r="D60" s="72"/>
      <c r="E60" s="72"/>
      <c r="F60" s="72"/>
      <c r="G60" s="72"/>
      <c r="H60" s="72"/>
      <c r="I60" s="72"/>
      <c r="J60" s="108">
        <f>J18+J32+J46</f>
        <v>0</v>
      </c>
      <c r="K60" s="108">
        <f>K18+K32+K46</f>
        <v>0</v>
      </c>
      <c r="L60" s="108">
        <f t="shared" ref="L60:AD60" si="60">L18+L32+L46</f>
        <v>0</v>
      </c>
      <c r="M60" s="108">
        <f t="shared" si="60"/>
        <v>0</v>
      </c>
      <c r="N60" s="108">
        <f t="shared" si="60"/>
        <v>0</v>
      </c>
      <c r="O60" s="108">
        <f t="shared" si="60"/>
        <v>0</v>
      </c>
      <c r="P60" s="108">
        <f t="shared" si="60"/>
        <v>0</v>
      </c>
      <c r="Q60" s="108">
        <f t="shared" si="60"/>
        <v>0</v>
      </c>
      <c r="R60" s="108">
        <f t="shared" si="60"/>
        <v>0</v>
      </c>
      <c r="S60" s="108">
        <f t="shared" si="60"/>
        <v>0</v>
      </c>
      <c r="T60" s="108">
        <f t="shared" si="60"/>
        <v>0</v>
      </c>
      <c r="U60" s="108">
        <f t="shared" si="60"/>
        <v>0</v>
      </c>
      <c r="V60" s="108">
        <f t="shared" si="60"/>
        <v>0</v>
      </c>
      <c r="W60" s="108">
        <f t="shared" si="60"/>
        <v>0</v>
      </c>
      <c r="X60" s="108">
        <f t="shared" si="60"/>
        <v>0</v>
      </c>
      <c r="Y60" s="108">
        <f t="shared" si="60"/>
        <v>0</v>
      </c>
      <c r="Z60" s="108">
        <f t="shared" si="60"/>
        <v>0</v>
      </c>
      <c r="AA60" s="108">
        <f t="shared" si="60"/>
        <v>0</v>
      </c>
      <c r="AB60" s="108">
        <f t="shared" si="60"/>
        <v>0</v>
      </c>
      <c r="AC60" s="108">
        <f t="shared" si="60"/>
        <v>0</v>
      </c>
      <c r="AD60" s="108">
        <f t="shared" si="60"/>
        <v>0</v>
      </c>
      <c r="AE60" s="72"/>
    </row>
    <row r="61" spans="1:31" s="102" customFormat="1" ht="47.45" customHeight="1">
      <c r="A61" s="71" t="s">
        <v>24</v>
      </c>
      <c r="B61" s="81" t="s">
        <v>32</v>
      </c>
      <c r="C61" s="72"/>
      <c r="D61" s="72"/>
      <c r="E61" s="72"/>
      <c r="F61" s="72"/>
      <c r="G61" s="72"/>
      <c r="H61" s="72"/>
      <c r="I61" s="72"/>
      <c r="J61" s="108">
        <f>J19+J33+J47</f>
        <v>15</v>
      </c>
      <c r="K61" s="108">
        <f>K19+K33+K47</f>
        <v>15</v>
      </c>
      <c r="L61" s="108">
        <f t="shared" ref="L61:AD61" si="61">L19+L33+L47</f>
        <v>0</v>
      </c>
      <c r="M61" s="108">
        <f t="shared" si="61"/>
        <v>0</v>
      </c>
      <c r="N61" s="108">
        <f t="shared" si="61"/>
        <v>0</v>
      </c>
      <c r="O61" s="108">
        <f t="shared" si="61"/>
        <v>0</v>
      </c>
      <c r="P61" s="108">
        <f t="shared" si="61"/>
        <v>0</v>
      </c>
      <c r="Q61" s="108">
        <f t="shared" si="61"/>
        <v>0</v>
      </c>
      <c r="R61" s="108">
        <f t="shared" si="61"/>
        <v>0</v>
      </c>
      <c r="S61" s="108">
        <f t="shared" si="61"/>
        <v>0</v>
      </c>
      <c r="T61" s="108">
        <f t="shared" si="61"/>
        <v>0</v>
      </c>
      <c r="U61" s="108">
        <f t="shared" si="61"/>
        <v>0</v>
      </c>
      <c r="V61" s="108">
        <f t="shared" si="61"/>
        <v>0</v>
      </c>
      <c r="W61" s="108">
        <f t="shared" si="61"/>
        <v>0</v>
      </c>
      <c r="X61" s="108">
        <f t="shared" si="61"/>
        <v>15</v>
      </c>
      <c r="Y61" s="108">
        <f t="shared" si="61"/>
        <v>15</v>
      </c>
      <c r="Z61" s="108">
        <f t="shared" si="61"/>
        <v>0</v>
      </c>
      <c r="AA61" s="108">
        <f t="shared" si="61"/>
        <v>0</v>
      </c>
      <c r="AB61" s="108">
        <f t="shared" si="61"/>
        <v>0</v>
      </c>
      <c r="AC61" s="108">
        <f t="shared" si="61"/>
        <v>0</v>
      </c>
      <c r="AD61" s="108">
        <f t="shared" si="61"/>
        <v>0</v>
      </c>
      <c r="AE61" s="72"/>
    </row>
    <row r="62" spans="1:31" s="75" customFormat="1" ht="34.15" customHeight="1">
      <c r="A62" s="62" t="s">
        <v>6</v>
      </c>
      <c r="B62" s="50" t="s">
        <v>33</v>
      </c>
      <c r="C62" s="63"/>
      <c r="D62" s="63"/>
      <c r="E62" s="63"/>
      <c r="F62" s="63"/>
      <c r="G62" s="63"/>
      <c r="H62" s="63"/>
      <c r="I62" s="63"/>
      <c r="J62" s="74">
        <f>J63+J64</f>
        <v>78.143363999999991</v>
      </c>
      <c r="K62" s="74">
        <f>K63+K64</f>
        <v>78</v>
      </c>
      <c r="L62" s="74">
        <f t="shared" ref="L62:AD62" si="62">L63+L64</f>
        <v>0</v>
      </c>
      <c r="M62" s="74">
        <f t="shared" si="62"/>
        <v>0</v>
      </c>
      <c r="N62" s="74">
        <f t="shared" si="62"/>
        <v>0.14336399999999999</v>
      </c>
      <c r="O62" s="74">
        <f t="shared" si="62"/>
        <v>0</v>
      </c>
      <c r="P62" s="74">
        <f t="shared" si="62"/>
        <v>0</v>
      </c>
      <c r="Q62" s="74">
        <f t="shared" si="62"/>
        <v>0</v>
      </c>
      <c r="R62" s="74">
        <f t="shared" si="62"/>
        <v>0</v>
      </c>
      <c r="S62" s="74">
        <f t="shared" si="62"/>
        <v>0</v>
      </c>
      <c r="T62" s="74">
        <f t="shared" si="62"/>
        <v>0</v>
      </c>
      <c r="U62" s="74">
        <f t="shared" si="62"/>
        <v>0</v>
      </c>
      <c r="V62" s="74">
        <f t="shared" si="62"/>
        <v>0</v>
      </c>
      <c r="W62" s="74">
        <f t="shared" si="62"/>
        <v>0</v>
      </c>
      <c r="X62" s="74">
        <f t="shared" si="62"/>
        <v>78.143363999999991</v>
      </c>
      <c r="Y62" s="74">
        <f t="shared" si="62"/>
        <v>78</v>
      </c>
      <c r="Z62" s="74">
        <f t="shared" si="62"/>
        <v>0</v>
      </c>
      <c r="AA62" s="74">
        <f t="shared" si="62"/>
        <v>0</v>
      </c>
      <c r="AB62" s="74">
        <f t="shared" si="62"/>
        <v>0.14336399999999999</v>
      </c>
      <c r="AC62" s="74">
        <f t="shared" si="62"/>
        <v>0</v>
      </c>
      <c r="AD62" s="74">
        <f t="shared" si="62"/>
        <v>0</v>
      </c>
      <c r="AE62" s="63"/>
    </row>
    <row r="63" spans="1:31" s="102" customFormat="1" ht="35.450000000000003" customHeight="1">
      <c r="A63" s="71" t="s">
        <v>41</v>
      </c>
      <c r="B63" s="81" t="s">
        <v>79</v>
      </c>
      <c r="C63" s="72"/>
      <c r="D63" s="72"/>
      <c r="E63" s="72"/>
      <c r="F63" s="72"/>
      <c r="G63" s="72"/>
      <c r="H63" s="72"/>
      <c r="I63" s="72"/>
      <c r="J63" s="108">
        <f>J21+J35+J49</f>
        <v>54.143363999999998</v>
      </c>
      <c r="K63" s="108">
        <f>K21+K35+K49</f>
        <v>54</v>
      </c>
      <c r="L63" s="108">
        <f t="shared" ref="L63:AD63" si="63">L21+L35+L49</f>
        <v>0</v>
      </c>
      <c r="M63" s="108">
        <f t="shared" si="63"/>
        <v>0</v>
      </c>
      <c r="N63" s="108">
        <f t="shared" si="63"/>
        <v>0.14336399999999999</v>
      </c>
      <c r="O63" s="108">
        <f t="shared" si="63"/>
        <v>0</v>
      </c>
      <c r="P63" s="108">
        <f t="shared" si="63"/>
        <v>0</v>
      </c>
      <c r="Q63" s="108">
        <f t="shared" si="63"/>
        <v>0</v>
      </c>
      <c r="R63" s="108">
        <f t="shared" si="63"/>
        <v>0</v>
      </c>
      <c r="S63" s="108">
        <f t="shared" si="63"/>
        <v>0</v>
      </c>
      <c r="T63" s="108">
        <f t="shared" si="63"/>
        <v>0</v>
      </c>
      <c r="U63" s="108">
        <f t="shared" si="63"/>
        <v>0</v>
      </c>
      <c r="V63" s="108">
        <f t="shared" si="63"/>
        <v>0</v>
      </c>
      <c r="W63" s="108">
        <f t="shared" si="63"/>
        <v>0</v>
      </c>
      <c r="X63" s="108">
        <f t="shared" si="63"/>
        <v>54.143363999999998</v>
      </c>
      <c r="Y63" s="108">
        <f t="shared" si="63"/>
        <v>54</v>
      </c>
      <c r="Z63" s="108">
        <f t="shared" si="63"/>
        <v>0</v>
      </c>
      <c r="AA63" s="108">
        <f t="shared" si="63"/>
        <v>0</v>
      </c>
      <c r="AB63" s="108">
        <f t="shared" si="63"/>
        <v>0.14336399999999999</v>
      </c>
      <c r="AC63" s="108">
        <f t="shared" si="63"/>
        <v>0</v>
      </c>
      <c r="AD63" s="108">
        <f t="shared" si="63"/>
        <v>0</v>
      </c>
      <c r="AE63" s="72"/>
    </row>
    <row r="64" spans="1:31" s="102" customFormat="1" ht="37.15" customHeight="1">
      <c r="A64" s="71" t="s">
        <v>42</v>
      </c>
      <c r="B64" s="81" t="s">
        <v>35</v>
      </c>
      <c r="C64" s="72"/>
      <c r="D64" s="72"/>
      <c r="E64" s="72"/>
      <c r="F64" s="72"/>
      <c r="G64" s="72"/>
      <c r="H64" s="72"/>
      <c r="I64" s="72"/>
      <c r="J64" s="108">
        <f>J22+J36+J50</f>
        <v>24</v>
      </c>
      <c r="K64" s="108">
        <f>K22+K36+K50</f>
        <v>24</v>
      </c>
      <c r="L64" s="108">
        <f t="shared" ref="L64:AD64" si="64">L22+L36+L50</f>
        <v>0</v>
      </c>
      <c r="M64" s="108">
        <f t="shared" si="64"/>
        <v>0</v>
      </c>
      <c r="N64" s="108">
        <f t="shared" si="64"/>
        <v>0</v>
      </c>
      <c r="O64" s="108">
        <f t="shared" si="64"/>
        <v>0</v>
      </c>
      <c r="P64" s="108">
        <f t="shared" si="64"/>
        <v>0</v>
      </c>
      <c r="Q64" s="108">
        <f t="shared" si="64"/>
        <v>0</v>
      </c>
      <c r="R64" s="108">
        <f t="shared" si="64"/>
        <v>0</v>
      </c>
      <c r="S64" s="108">
        <f t="shared" si="64"/>
        <v>0</v>
      </c>
      <c r="T64" s="108">
        <f t="shared" si="64"/>
        <v>0</v>
      </c>
      <c r="U64" s="108">
        <f t="shared" si="64"/>
        <v>0</v>
      </c>
      <c r="V64" s="108">
        <f t="shared" si="64"/>
        <v>0</v>
      </c>
      <c r="W64" s="108">
        <f t="shared" si="64"/>
        <v>0</v>
      </c>
      <c r="X64" s="108">
        <f t="shared" si="64"/>
        <v>24</v>
      </c>
      <c r="Y64" s="108">
        <f t="shared" si="64"/>
        <v>24</v>
      </c>
      <c r="Z64" s="108">
        <f t="shared" si="64"/>
        <v>0</v>
      </c>
      <c r="AA64" s="108">
        <f t="shared" si="64"/>
        <v>0</v>
      </c>
      <c r="AB64" s="108">
        <f t="shared" si="64"/>
        <v>0</v>
      </c>
      <c r="AC64" s="108">
        <f t="shared" si="64"/>
        <v>0</v>
      </c>
      <c r="AD64" s="108">
        <f t="shared" si="64"/>
        <v>0</v>
      </c>
      <c r="AE64" s="72"/>
    </row>
  </sheetData>
  <autoFilter ref="B5:B50"/>
  <mergeCells count="28">
    <mergeCell ref="A1:AE1"/>
    <mergeCell ref="A2:AE2"/>
    <mergeCell ref="K5:P5"/>
    <mergeCell ref="V6:W6"/>
    <mergeCell ref="X6:X7"/>
    <mergeCell ref="Y6:Z6"/>
    <mergeCell ref="AA6:AB6"/>
    <mergeCell ref="AE5:AE7"/>
    <mergeCell ref="Q6:Q7"/>
    <mergeCell ref="R6:S6"/>
    <mergeCell ref="K6:L6"/>
    <mergeCell ref="M6:N6"/>
    <mergeCell ref="Q5:W5"/>
    <mergeCell ref="X5:AD5"/>
    <mergeCell ref="AC6:AD6"/>
    <mergeCell ref="E5:E7"/>
    <mergeCell ref="A3:AE3"/>
    <mergeCell ref="A5:A7"/>
    <mergeCell ref="B5:B7"/>
    <mergeCell ref="C5:C7"/>
    <mergeCell ref="D5:D7"/>
    <mergeCell ref="F5:F7"/>
    <mergeCell ref="G5:G7"/>
    <mergeCell ref="H5:H7"/>
    <mergeCell ref="I5:I7"/>
    <mergeCell ref="J5:J7"/>
    <mergeCell ref="O6:P6"/>
    <mergeCell ref="T6:U6"/>
  </mergeCells>
  <pageMargins left="0.7" right="0.7" top="0.75" bottom="0.75" header="0.3" footer="0.3"/>
  <pageSetup paperSize="9" scale="4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
  <sheetViews>
    <sheetView tabSelected="1" zoomScale="115" zoomScaleNormal="115" workbookViewId="0">
      <pane xSplit="2" ySplit="9" topLeftCell="C10" activePane="bottomRight" state="frozen"/>
      <selection pane="topRight" activeCell="C1" sqref="C1"/>
      <selection pane="bottomLeft" activeCell="A10" sqref="A10"/>
      <selection pane="bottomRight" activeCell="H17" sqref="H17"/>
    </sheetView>
  </sheetViews>
  <sheetFormatPr defaultColWidth="8.85546875" defaultRowHeight="16.5"/>
  <cols>
    <col min="1" max="1" width="5.7109375" style="23" customWidth="1"/>
    <col min="2" max="2" width="68.42578125" style="23" customWidth="1"/>
    <col min="3" max="4" width="12.7109375" style="23" bestFit="1" customWidth="1"/>
    <col min="5" max="5" width="11.5703125" style="23" bestFit="1" customWidth="1"/>
    <col min="6" max="6" width="6.7109375" style="23" bestFit="1" customWidth="1"/>
    <col min="7" max="7" width="10.28515625" style="23" bestFit="1" customWidth="1"/>
    <col min="8" max="8" width="11.42578125" style="23" customWidth="1"/>
    <col min="9" max="9" width="8.42578125" style="23" bestFit="1" customWidth="1"/>
    <col min="10" max="11" width="11" style="23" bestFit="1" customWidth="1"/>
    <col min="12" max="12" width="8.42578125" style="23" bestFit="1" customWidth="1"/>
    <col min="13" max="13" width="6.7109375" style="23" bestFit="1" customWidth="1"/>
    <col min="14" max="14" width="8.42578125" style="23" bestFit="1" customWidth="1"/>
    <col min="15" max="15" width="6.7109375" style="23" bestFit="1" customWidth="1"/>
    <col min="16" max="16" width="8.42578125" style="23" bestFit="1" customWidth="1"/>
    <col min="17" max="18" width="12.7109375" style="23" bestFit="1" customWidth="1"/>
    <col min="19" max="19" width="11.5703125" style="23" bestFit="1" customWidth="1"/>
    <col min="20" max="20" width="6.7109375" style="23" bestFit="1" customWidth="1"/>
    <col min="21" max="21" width="10.28515625" style="23" bestFit="1" customWidth="1"/>
    <col min="22" max="22" width="12" style="23" customWidth="1"/>
    <col min="23" max="23" width="8.42578125" style="23" bestFit="1" customWidth="1"/>
    <col min="24" max="24" width="14.28515625" style="23" bestFit="1" customWidth="1"/>
    <col min="25" max="16384" width="8.85546875" style="23"/>
  </cols>
  <sheetData>
    <row r="1" spans="1:24" ht="18.75" customHeight="1">
      <c r="A1" s="142" t="s">
        <v>82</v>
      </c>
      <c r="B1" s="142"/>
      <c r="C1" s="142"/>
      <c r="D1" s="142"/>
      <c r="E1" s="142"/>
      <c r="F1" s="142"/>
      <c r="G1" s="142"/>
      <c r="H1" s="142"/>
      <c r="I1" s="142"/>
      <c r="J1" s="142"/>
      <c r="K1" s="142"/>
      <c r="L1" s="142"/>
      <c r="M1" s="142"/>
      <c r="N1" s="142"/>
      <c r="O1" s="142"/>
      <c r="P1" s="142"/>
      <c r="Q1" s="142"/>
      <c r="R1" s="142"/>
      <c r="S1" s="142"/>
      <c r="T1" s="142"/>
      <c r="U1" s="142"/>
      <c r="V1" s="142"/>
      <c r="W1" s="142"/>
      <c r="X1" s="142"/>
    </row>
    <row r="2" spans="1:24" s="24" customFormat="1">
      <c r="A2" s="137" t="s">
        <v>84</v>
      </c>
      <c r="B2" s="137"/>
      <c r="C2" s="137"/>
      <c r="D2" s="137"/>
      <c r="E2" s="137"/>
      <c r="F2" s="137"/>
      <c r="G2" s="137"/>
      <c r="H2" s="137"/>
      <c r="I2" s="137"/>
      <c r="J2" s="137"/>
      <c r="K2" s="137"/>
      <c r="L2" s="137"/>
      <c r="M2" s="137"/>
      <c r="N2" s="137"/>
      <c r="O2" s="137"/>
      <c r="P2" s="137"/>
      <c r="Q2" s="137"/>
      <c r="R2" s="137"/>
      <c r="S2" s="137"/>
      <c r="T2" s="137"/>
      <c r="U2" s="137"/>
      <c r="V2" s="137"/>
      <c r="W2" s="137"/>
      <c r="X2" s="137"/>
    </row>
    <row r="3" spans="1:24" s="24" customFormat="1" ht="41.25" customHeight="1">
      <c r="A3" s="124" t="str">
        <f>'PL TỔNG HỢP'!A3:R3</f>
        <v>(Kèm theo Nghị quyết số           /NQ-HĐND ngày         /11/2025 của Hội đồng nhân dân phường Đăk Cấm)</v>
      </c>
      <c r="B3" s="124"/>
      <c r="C3" s="124"/>
      <c r="D3" s="124"/>
      <c r="E3" s="124"/>
      <c r="F3" s="124"/>
      <c r="G3" s="124"/>
      <c r="H3" s="124"/>
      <c r="I3" s="124"/>
      <c r="J3" s="124"/>
      <c r="K3" s="124"/>
      <c r="L3" s="124"/>
      <c r="M3" s="124"/>
      <c r="N3" s="124"/>
      <c r="O3" s="124"/>
      <c r="P3" s="124"/>
      <c r="Q3" s="124"/>
      <c r="R3" s="124"/>
      <c r="S3" s="124"/>
      <c r="T3" s="124"/>
      <c r="U3" s="124"/>
      <c r="V3" s="124"/>
      <c r="W3" s="124"/>
      <c r="X3" s="124"/>
    </row>
    <row r="4" spans="1:24">
      <c r="C4" s="25"/>
      <c r="D4" s="26"/>
      <c r="E4" s="26"/>
      <c r="F4" s="26"/>
      <c r="S4" s="23" t="s">
        <v>44</v>
      </c>
    </row>
    <row r="5" spans="1:24" ht="15" customHeight="1">
      <c r="A5" s="125" t="s">
        <v>19</v>
      </c>
      <c r="B5" s="138" t="s">
        <v>20</v>
      </c>
      <c r="C5" s="125" t="s">
        <v>15</v>
      </c>
      <c r="D5" s="127" t="s">
        <v>10</v>
      </c>
      <c r="E5" s="128"/>
      <c r="F5" s="128"/>
      <c r="G5" s="128"/>
      <c r="H5" s="128"/>
      <c r="I5" s="129"/>
      <c r="J5" s="130" t="s">
        <v>43</v>
      </c>
      <c r="K5" s="131"/>
      <c r="L5" s="131"/>
      <c r="M5" s="131"/>
      <c r="N5" s="131"/>
      <c r="O5" s="131"/>
      <c r="P5" s="132"/>
      <c r="Q5" s="148" t="s">
        <v>16</v>
      </c>
      <c r="R5" s="149"/>
      <c r="S5" s="149"/>
      <c r="T5" s="149"/>
      <c r="U5" s="149"/>
      <c r="V5" s="149"/>
      <c r="W5" s="150"/>
      <c r="X5" s="140" t="s">
        <v>17</v>
      </c>
    </row>
    <row r="6" spans="1:24" ht="29.25" customHeight="1">
      <c r="A6" s="126"/>
      <c r="B6" s="139"/>
      <c r="C6" s="126"/>
      <c r="D6" s="127" t="s">
        <v>7</v>
      </c>
      <c r="E6" s="129"/>
      <c r="F6" s="127" t="s">
        <v>53</v>
      </c>
      <c r="G6" s="129"/>
      <c r="H6" s="127" t="s">
        <v>55</v>
      </c>
      <c r="I6" s="129"/>
      <c r="J6" s="125" t="s">
        <v>18</v>
      </c>
      <c r="K6" s="136" t="s">
        <v>7</v>
      </c>
      <c r="L6" s="136"/>
      <c r="M6" s="127" t="s">
        <v>53</v>
      </c>
      <c r="N6" s="129"/>
      <c r="O6" s="127" t="s">
        <v>55</v>
      </c>
      <c r="P6" s="129"/>
      <c r="Q6" s="125" t="s">
        <v>18</v>
      </c>
      <c r="R6" s="136" t="s">
        <v>7</v>
      </c>
      <c r="S6" s="136"/>
      <c r="T6" s="127" t="s">
        <v>53</v>
      </c>
      <c r="U6" s="129"/>
      <c r="V6" s="127" t="s">
        <v>55</v>
      </c>
      <c r="W6" s="129"/>
      <c r="X6" s="141"/>
    </row>
    <row r="7" spans="1:24" ht="15" customHeight="1">
      <c r="A7" s="126"/>
      <c r="B7" s="139"/>
      <c r="C7" s="126"/>
      <c r="D7" s="143" t="s">
        <v>8</v>
      </c>
      <c r="E7" s="143" t="s">
        <v>9</v>
      </c>
      <c r="F7" s="143" t="s">
        <v>8</v>
      </c>
      <c r="G7" s="143" t="s">
        <v>9</v>
      </c>
      <c r="H7" s="143" t="s">
        <v>8</v>
      </c>
      <c r="I7" s="143" t="s">
        <v>9</v>
      </c>
      <c r="J7" s="126"/>
      <c r="K7" s="143" t="s">
        <v>8</v>
      </c>
      <c r="L7" s="143" t="s">
        <v>9</v>
      </c>
      <c r="M7" s="143" t="s">
        <v>8</v>
      </c>
      <c r="N7" s="143" t="s">
        <v>9</v>
      </c>
      <c r="O7" s="143" t="s">
        <v>8</v>
      </c>
      <c r="P7" s="143" t="s">
        <v>9</v>
      </c>
      <c r="Q7" s="126"/>
      <c r="R7" s="143" t="s">
        <v>8</v>
      </c>
      <c r="S7" s="143" t="s">
        <v>9</v>
      </c>
      <c r="T7" s="143" t="s">
        <v>8</v>
      </c>
      <c r="U7" s="143" t="s">
        <v>9</v>
      </c>
      <c r="V7" s="143" t="s">
        <v>8</v>
      </c>
      <c r="W7" s="143" t="s">
        <v>9</v>
      </c>
      <c r="X7" s="141"/>
    </row>
    <row r="8" spans="1:24" ht="39" customHeight="1">
      <c r="A8" s="145"/>
      <c r="B8" s="146"/>
      <c r="C8" s="145"/>
      <c r="D8" s="144"/>
      <c r="E8" s="144"/>
      <c r="F8" s="144"/>
      <c r="G8" s="144"/>
      <c r="H8" s="144"/>
      <c r="I8" s="144"/>
      <c r="J8" s="145"/>
      <c r="K8" s="144"/>
      <c r="L8" s="144"/>
      <c r="M8" s="144"/>
      <c r="N8" s="144"/>
      <c r="O8" s="144"/>
      <c r="P8" s="144"/>
      <c r="Q8" s="145"/>
      <c r="R8" s="144"/>
      <c r="S8" s="144"/>
      <c r="T8" s="144"/>
      <c r="U8" s="144"/>
      <c r="V8" s="144"/>
      <c r="W8" s="144"/>
      <c r="X8" s="147"/>
    </row>
    <row r="9" spans="1:24" ht="23.25" customHeight="1">
      <c r="A9" s="28"/>
      <c r="B9" s="77" t="s">
        <v>15</v>
      </c>
      <c r="C9" s="37">
        <f>C17+C29+C10</f>
        <v>1799.9298000000001</v>
      </c>
      <c r="D9" s="37">
        <f t="shared" ref="D9:W9" si="0">D17+D29+D10</f>
        <v>1168</v>
      </c>
      <c r="E9" s="37">
        <f t="shared" si="0"/>
        <v>427.70519999999999</v>
      </c>
      <c r="F9" s="37">
        <f t="shared" si="0"/>
        <v>0</v>
      </c>
      <c r="G9" s="37">
        <f t="shared" si="0"/>
        <v>51.143000000000001</v>
      </c>
      <c r="H9" s="37">
        <f t="shared" si="0"/>
        <v>148</v>
      </c>
      <c r="I9" s="37">
        <f t="shared" si="0"/>
        <v>5.0815999999999999</v>
      </c>
      <c r="J9" s="37">
        <f t="shared" si="0"/>
        <v>116.42999999999999</v>
      </c>
      <c r="K9" s="37">
        <f t="shared" si="0"/>
        <v>114.1</v>
      </c>
      <c r="L9" s="37">
        <f t="shared" si="0"/>
        <v>2.33</v>
      </c>
      <c r="M9" s="37">
        <f t="shared" si="0"/>
        <v>0</v>
      </c>
      <c r="N9" s="37">
        <f t="shared" si="0"/>
        <v>0</v>
      </c>
      <c r="O9" s="37">
        <f t="shared" si="0"/>
        <v>0</v>
      </c>
      <c r="P9" s="37">
        <f t="shared" si="0"/>
        <v>0</v>
      </c>
      <c r="Q9" s="112">
        <f t="shared" si="0"/>
        <v>1683.4997999999998</v>
      </c>
      <c r="R9" s="37">
        <f t="shared" si="0"/>
        <v>1053.9000000000001</v>
      </c>
      <c r="S9" s="37">
        <f t="shared" si="0"/>
        <v>425.37520000000001</v>
      </c>
      <c r="T9" s="37">
        <f t="shared" si="0"/>
        <v>0</v>
      </c>
      <c r="U9" s="37">
        <f t="shared" si="0"/>
        <v>51.143000000000001</v>
      </c>
      <c r="V9" s="37">
        <f t="shared" si="0"/>
        <v>148</v>
      </c>
      <c r="W9" s="37">
        <f t="shared" si="0"/>
        <v>5.0815999999999999</v>
      </c>
      <c r="X9" s="33"/>
    </row>
    <row r="10" spans="1:24" s="38" customFormat="1">
      <c r="A10" s="39" t="s">
        <v>56</v>
      </c>
      <c r="B10" s="78" t="s">
        <v>69</v>
      </c>
      <c r="C10" s="83">
        <f>C11+C13+C15</f>
        <v>80</v>
      </c>
      <c r="D10" s="83">
        <f t="shared" ref="D10:W10" si="1">D11+D13+D15</f>
        <v>40</v>
      </c>
      <c r="E10" s="83">
        <f t="shared" si="1"/>
        <v>0</v>
      </c>
      <c r="F10" s="83">
        <f t="shared" si="1"/>
        <v>0</v>
      </c>
      <c r="G10" s="83">
        <f t="shared" si="1"/>
        <v>0</v>
      </c>
      <c r="H10" s="83">
        <f t="shared" si="1"/>
        <v>40</v>
      </c>
      <c r="I10" s="83">
        <f t="shared" si="1"/>
        <v>0</v>
      </c>
      <c r="J10" s="83">
        <f t="shared" si="1"/>
        <v>40</v>
      </c>
      <c r="K10" s="83">
        <f t="shared" si="1"/>
        <v>40</v>
      </c>
      <c r="L10" s="83">
        <f t="shared" si="1"/>
        <v>0</v>
      </c>
      <c r="M10" s="83">
        <f t="shared" si="1"/>
        <v>0</v>
      </c>
      <c r="N10" s="83">
        <f t="shared" si="1"/>
        <v>0</v>
      </c>
      <c r="O10" s="83">
        <f t="shared" si="1"/>
        <v>0</v>
      </c>
      <c r="P10" s="83">
        <f t="shared" si="1"/>
        <v>0</v>
      </c>
      <c r="Q10" s="83">
        <f t="shared" si="1"/>
        <v>40</v>
      </c>
      <c r="R10" s="83">
        <f t="shared" si="1"/>
        <v>0</v>
      </c>
      <c r="S10" s="83">
        <f t="shared" si="1"/>
        <v>0</v>
      </c>
      <c r="T10" s="83">
        <f t="shared" si="1"/>
        <v>0</v>
      </c>
      <c r="U10" s="83">
        <f t="shared" si="1"/>
        <v>0</v>
      </c>
      <c r="V10" s="83">
        <f t="shared" si="1"/>
        <v>40</v>
      </c>
      <c r="W10" s="83">
        <f t="shared" si="1"/>
        <v>0</v>
      </c>
      <c r="X10" s="47"/>
    </row>
    <row r="11" spans="1:24" s="38" customFormat="1" ht="23.25" customHeight="1">
      <c r="A11" s="39" t="s">
        <v>2</v>
      </c>
      <c r="B11" s="40" t="s">
        <v>65</v>
      </c>
      <c r="C11" s="83">
        <f>C12</f>
        <v>10</v>
      </c>
      <c r="D11" s="83">
        <f t="shared" ref="D11:W11" si="2">D12</f>
        <v>5</v>
      </c>
      <c r="E11" s="83">
        <f t="shared" si="2"/>
        <v>0</v>
      </c>
      <c r="F11" s="83">
        <f t="shared" si="2"/>
        <v>0</v>
      </c>
      <c r="G11" s="83">
        <f t="shared" si="2"/>
        <v>0</v>
      </c>
      <c r="H11" s="83">
        <f t="shared" si="2"/>
        <v>5</v>
      </c>
      <c r="I11" s="83">
        <f t="shared" si="2"/>
        <v>0</v>
      </c>
      <c r="J11" s="83">
        <f t="shared" si="2"/>
        <v>5</v>
      </c>
      <c r="K11" s="83">
        <f t="shared" si="2"/>
        <v>5</v>
      </c>
      <c r="L11" s="83">
        <f t="shared" si="2"/>
        <v>0</v>
      </c>
      <c r="M11" s="83">
        <f t="shared" si="2"/>
        <v>0</v>
      </c>
      <c r="N11" s="83">
        <f t="shared" si="2"/>
        <v>0</v>
      </c>
      <c r="O11" s="83">
        <f t="shared" si="2"/>
        <v>0</v>
      </c>
      <c r="P11" s="83">
        <f t="shared" si="2"/>
        <v>0</v>
      </c>
      <c r="Q11" s="83">
        <f t="shared" si="2"/>
        <v>5</v>
      </c>
      <c r="R11" s="83">
        <f t="shared" si="2"/>
        <v>0</v>
      </c>
      <c r="S11" s="83">
        <f t="shared" si="2"/>
        <v>0</v>
      </c>
      <c r="T11" s="83">
        <f t="shared" si="2"/>
        <v>0</v>
      </c>
      <c r="U11" s="83">
        <f t="shared" si="2"/>
        <v>0</v>
      </c>
      <c r="V11" s="83">
        <f t="shared" si="2"/>
        <v>5</v>
      </c>
      <c r="W11" s="83">
        <f t="shared" si="2"/>
        <v>0</v>
      </c>
      <c r="X11" s="47"/>
    </row>
    <row r="12" spans="1:24" s="38" customFormat="1" ht="34.9" customHeight="1">
      <c r="A12" s="48"/>
      <c r="B12" s="79" t="s">
        <v>49</v>
      </c>
      <c r="C12" s="44">
        <f>SUM(D12:I12)</f>
        <v>10</v>
      </c>
      <c r="D12" s="44">
        <v>5</v>
      </c>
      <c r="E12" s="44"/>
      <c r="F12" s="44"/>
      <c r="G12" s="44"/>
      <c r="H12" s="44">
        <v>5</v>
      </c>
      <c r="I12" s="44"/>
      <c r="J12" s="44">
        <f>SUM(K12:P12)</f>
        <v>5</v>
      </c>
      <c r="K12" s="44">
        <v>5</v>
      </c>
      <c r="L12" s="44"/>
      <c r="M12" s="44"/>
      <c r="N12" s="44"/>
      <c r="O12" s="44"/>
      <c r="P12" s="44"/>
      <c r="Q12" s="44">
        <f>SUM(R12:W12)</f>
        <v>5</v>
      </c>
      <c r="R12" s="44">
        <f>D12-K12</f>
        <v>0</v>
      </c>
      <c r="S12" s="44"/>
      <c r="T12" s="44"/>
      <c r="U12" s="44"/>
      <c r="V12" s="44">
        <f t="shared" ref="V12:V14" si="3">H12-O12</f>
        <v>5</v>
      </c>
      <c r="W12" s="44"/>
      <c r="X12" s="40" t="s">
        <v>92</v>
      </c>
    </row>
    <row r="13" spans="1:24" s="38" customFormat="1" ht="31.15" customHeight="1">
      <c r="A13" s="39" t="s">
        <v>3</v>
      </c>
      <c r="B13" s="40" t="s">
        <v>66</v>
      </c>
      <c r="C13" s="83">
        <f>C14</f>
        <v>10</v>
      </c>
      <c r="D13" s="83">
        <f t="shared" ref="D13:W13" si="4">D14</f>
        <v>5</v>
      </c>
      <c r="E13" s="83">
        <f t="shared" si="4"/>
        <v>0</v>
      </c>
      <c r="F13" s="83">
        <f t="shared" si="4"/>
        <v>0</v>
      </c>
      <c r="G13" s="83">
        <f t="shared" si="4"/>
        <v>0</v>
      </c>
      <c r="H13" s="83">
        <f t="shared" si="4"/>
        <v>5</v>
      </c>
      <c r="I13" s="83">
        <f t="shared" si="4"/>
        <v>0</v>
      </c>
      <c r="J13" s="83">
        <f t="shared" si="4"/>
        <v>5</v>
      </c>
      <c r="K13" s="83">
        <f t="shared" si="4"/>
        <v>5</v>
      </c>
      <c r="L13" s="83">
        <f t="shared" si="4"/>
        <v>0</v>
      </c>
      <c r="M13" s="83">
        <f t="shared" si="4"/>
        <v>0</v>
      </c>
      <c r="N13" s="83">
        <f t="shared" si="4"/>
        <v>0</v>
      </c>
      <c r="O13" s="83">
        <f t="shared" si="4"/>
        <v>0</v>
      </c>
      <c r="P13" s="83">
        <f t="shared" si="4"/>
        <v>0</v>
      </c>
      <c r="Q13" s="83">
        <f t="shared" si="4"/>
        <v>5</v>
      </c>
      <c r="R13" s="83">
        <f t="shared" si="4"/>
        <v>0</v>
      </c>
      <c r="S13" s="83">
        <f t="shared" si="4"/>
        <v>0</v>
      </c>
      <c r="T13" s="83">
        <f t="shared" si="4"/>
        <v>0</v>
      </c>
      <c r="U13" s="83">
        <f t="shared" si="4"/>
        <v>0</v>
      </c>
      <c r="V13" s="83">
        <f t="shared" si="4"/>
        <v>5</v>
      </c>
      <c r="W13" s="83">
        <f t="shared" si="4"/>
        <v>0</v>
      </c>
      <c r="X13" s="47"/>
    </row>
    <row r="14" spans="1:24" s="38" customFormat="1" ht="36" customHeight="1">
      <c r="A14" s="48"/>
      <c r="B14" s="79" t="s">
        <v>61</v>
      </c>
      <c r="C14" s="44">
        <f>SUM(D14:I14)</f>
        <v>10</v>
      </c>
      <c r="D14" s="44">
        <v>5</v>
      </c>
      <c r="E14" s="44"/>
      <c r="F14" s="44"/>
      <c r="G14" s="44"/>
      <c r="H14" s="44">
        <v>5</v>
      </c>
      <c r="I14" s="44"/>
      <c r="J14" s="44">
        <f>SUM(K14:P14)</f>
        <v>5</v>
      </c>
      <c r="K14" s="44">
        <v>5</v>
      </c>
      <c r="L14" s="44"/>
      <c r="M14" s="44"/>
      <c r="N14" s="44"/>
      <c r="O14" s="44"/>
      <c r="P14" s="44"/>
      <c r="Q14" s="44">
        <f>SUM(R14:W14)</f>
        <v>5</v>
      </c>
      <c r="R14" s="44">
        <f>D14-K14</f>
        <v>0</v>
      </c>
      <c r="S14" s="44"/>
      <c r="T14" s="44"/>
      <c r="U14" s="44"/>
      <c r="V14" s="44">
        <f t="shared" si="3"/>
        <v>5</v>
      </c>
      <c r="W14" s="44"/>
      <c r="X14" s="40" t="s">
        <v>92</v>
      </c>
    </row>
    <row r="15" spans="1:24" s="38" customFormat="1" ht="31.9" customHeight="1">
      <c r="A15" s="39" t="s">
        <v>4</v>
      </c>
      <c r="B15" s="40" t="s">
        <v>67</v>
      </c>
      <c r="C15" s="83">
        <f>C16</f>
        <v>60</v>
      </c>
      <c r="D15" s="83">
        <f t="shared" ref="D15:W15" si="5">D16</f>
        <v>30</v>
      </c>
      <c r="E15" s="83">
        <f t="shared" si="5"/>
        <v>0</v>
      </c>
      <c r="F15" s="83">
        <f t="shared" si="5"/>
        <v>0</v>
      </c>
      <c r="G15" s="83">
        <f t="shared" si="5"/>
        <v>0</v>
      </c>
      <c r="H15" s="83">
        <f t="shared" si="5"/>
        <v>30</v>
      </c>
      <c r="I15" s="83">
        <f t="shared" si="5"/>
        <v>0</v>
      </c>
      <c r="J15" s="83">
        <f t="shared" si="5"/>
        <v>30</v>
      </c>
      <c r="K15" s="83">
        <f t="shared" si="5"/>
        <v>30</v>
      </c>
      <c r="L15" s="83">
        <f t="shared" si="5"/>
        <v>0</v>
      </c>
      <c r="M15" s="83">
        <f t="shared" si="5"/>
        <v>0</v>
      </c>
      <c r="N15" s="83">
        <f t="shared" si="5"/>
        <v>0</v>
      </c>
      <c r="O15" s="83">
        <f t="shared" si="5"/>
        <v>0</v>
      </c>
      <c r="P15" s="83">
        <f t="shared" si="5"/>
        <v>0</v>
      </c>
      <c r="Q15" s="83">
        <f t="shared" si="5"/>
        <v>30</v>
      </c>
      <c r="R15" s="83">
        <f t="shared" si="5"/>
        <v>0</v>
      </c>
      <c r="S15" s="83">
        <f t="shared" si="5"/>
        <v>0</v>
      </c>
      <c r="T15" s="83">
        <f t="shared" si="5"/>
        <v>0</v>
      </c>
      <c r="U15" s="83">
        <f t="shared" si="5"/>
        <v>0</v>
      </c>
      <c r="V15" s="83">
        <f t="shared" si="5"/>
        <v>30</v>
      </c>
      <c r="W15" s="83">
        <f t="shared" si="5"/>
        <v>0</v>
      </c>
      <c r="X15" s="47"/>
    </row>
    <row r="16" spans="1:24" s="38" customFormat="1" ht="32.450000000000003" customHeight="1">
      <c r="A16" s="48"/>
      <c r="B16" s="79" t="s">
        <v>61</v>
      </c>
      <c r="C16" s="44">
        <f>SUM(D16:I16)</f>
        <v>60</v>
      </c>
      <c r="D16" s="44">
        <v>30</v>
      </c>
      <c r="E16" s="44"/>
      <c r="F16" s="44"/>
      <c r="G16" s="44"/>
      <c r="H16" s="44">
        <v>30</v>
      </c>
      <c r="I16" s="44"/>
      <c r="J16" s="44">
        <f>SUM(K16:P16)</f>
        <v>30</v>
      </c>
      <c r="K16" s="44">
        <v>30</v>
      </c>
      <c r="L16" s="44"/>
      <c r="M16" s="44"/>
      <c r="N16" s="44"/>
      <c r="O16" s="44"/>
      <c r="P16" s="44"/>
      <c r="Q16" s="44">
        <f>SUM(R16:W16)</f>
        <v>30</v>
      </c>
      <c r="R16" s="44">
        <f>D16-K16</f>
        <v>0</v>
      </c>
      <c r="S16" s="44">
        <f t="shared" ref="S16:W16" si="6">E16-L16</f>
        <v>0</v>
      </c>
      <c r="T16" s="44">
        <f t="shared" si="6"/>
        <v>0</v>
      </c>
      <c r="U16" s="44">
        <f t="shared" si="6"/>
        <v>0</v>
      </c>
      <c r="V16" s="44">
        <f t="shared" si="6"/>
        <v>30</v>
      </c>
      <c r="W16" s="44">
        <f t="shared" si="6"/>
        <v>0</v>
      </c>
      <c r="X16" s="40" t="s">
        <v>92</v>
      </c>
    </row>
    <row r="17" spans="1:24" s="38" customFormat="1" ht="40.15" customHeight="1">
      <c r="A17" s="39" t="s">
        <v>62</v>
      </c>
      <c r="B17" s="78" t="s">
        <v>70</v>
      </c>
      <c r="C17" s="83">
        <f>C18+C20+C27+C24</f>
        <v>445.0052</v>
      </c>
      <c r="D17" s="83">
        <f t="shared" ref="D17:W17" si="7">D18+D20+D27+D24</f>
        <v>250</v>
      </c>
      <c r="E17" s="83">
        <f t="shared" si="7"/>
        <v>154.0052</v>
      </c>
      <c r="F17" s="83">
        <f t="shared" si="7"/>
        <v>0</v>
      </c>
      <c r="G17" s="83">
        <f t="shared" si="7"/>
        <v>15</v>
      </c>
      <c r="H17" s="83">
        <f t="shared" si="7"/>
        <v>26</v>
      </c>
      <c r="I17" s="83">
        <f t="shared" si="7"/>
        <v>0</v>
      </c>
      <c r="J17" s="83">
        <f t="shared" si="7"/>
        <v>74.099999999999994</v>
      </c>
      <c r="K17" s="83">
        <f t="shared" si="7"/>
        <v>74.099999999999994</v>
      </c>
      <c r="L17" s="83">
        <f t="shared" si="7"/>
        <v>0</v>
      </c>
      <c r="M17" s="83">
        <f t="shared" si="7"/>
        <v>0</v>
      </c>
      <c r="N17" s="83">
        <f t="shared" si="7"/>
        <v>0</v>
      </c>
      <c r="O17" s="83">
        <f t="shared" si="7"/>
        <v>0</v>
      </c>
      <c r="P17" s="83">
        <f t="shared" si="7"/>
        <v>0</v>
      </c>
      <c r="Q17" s="83">
        <f t="shared" si="7"/>
        <v>370.90519999999998</v>
      </c>
      <c r="R17" s="83">
        <f t="shared" si="7"/>
        <v>175.9</v>
      </c>
      <c r="S17" s="83">
        <f t="shared" si="7"/>
        <v>154.0052</v>
      </c>
      <c r="T17" s="83">
        <f t="shared" si="7"/>
        <v>0</v>
      </c>
      <c r="U17" s="83">
        <f t="shared" si="7"/>
        <v>15</v>
      </c>
      <c r="V17" s="83">
        <f t="shared" si="7"/>
        <v>26</v>
      </c>
      <c r="W17" s="83">
        <f t="shared" si="7"/>
        <v>0</v>
      </c>
      <c r="X17" s="47"/>
    </row>
    <row r="18" spans="1:24" s="38" customFormat="1" ht="40.15" customHeight="1">
      <c r="A18" s="39" t="s">
        <v>2</v>
      </c>
      <c r="B18" s="78" t="s">
        <v>57</v>
      </c>
      <c r="C18" s="83">
        <f>C19</f>
        <v>12</v>
      </c>
      <c r="D18" s="83">
        <f t="shared" ref="D18:W18" si="8">D19</f>
        <v>0</v>
      </c>
      <c r="E18" s="83">
        <f t="shared" si="8"/>
        <v>12</v>
      </c>
      <c r="F18" s="83">
        <f t="shared" si="8"/>
        <v>0</v>
      </c>
      <c r="G18" s="83">
        <f t="shared" si="8"/>
        <v>0</v>
      </c>
      <c r="H18" s="83">
        <f t="shared" si="8"/>
        <v>0</v>
      </c>
      <c r="I18" s="83">
        <f t="shared" si="8"/>
        <v>0</v>
      </c>
      <c r="J18" s="83">
        <f t="shared" si="8"/>
        <v>0</v>
      </c>
      <c r="K18" s="83">
        <f t="shared" si="8"/>
        <v>0</v>
      </c>
      <c r="L18" s="83">
        <f t="shared" si="8"/>
        <v>0</v>
      </c>
      <c r="M18" s="83">
        <f t="shared" si="8"/>
        <v>0</v>
      </c>
      <c r="N18" s="83">
        <f t="shared" si="8"/>
        <v>0</v>
      </c>
      <c r="O18" s="83">
        <f t="shared" si="8"/>
        <v>0</v>
      </c>
      <c r="P18" s="83">
        <f t="shared" si="8"/>
        <v>0</v>
      </c>
      <c r="Q18" s="83">
        <f t="shared" si="8"/>
        <v>12</v>
      </c>
      <c r="R18" s="83">
        <f t="shared" si="8"/>
        <v>0</v>
      </c>
      <c r="S18" s="83">
        <f t="shared" si="8"/>
        <v>12</v>
      </c>
      <c r="T18" s="83">
        <f t="shared" si="8"/>
        <v>0</v>
      </c>
      <c r="U18" s="83">
        <f t="shared" si="8"/>
        <v>0</v>
      </c>
      <c r="V18" s="83">
        <f t="shared" si="8"/>
        <v>0</v>
      </c>
      <c r="W18" s="83">
        <f t="shared" si="8"/>
        <v>0</v>
      </c>
      <c r="X18" s="47"/>
    </row>
    <row r="19" spans="1:24" s="86" customFormat="1" ht="40.15" customHeight="1">
      <c r="A19" s="84"/>
      <c r="B19" s="79" t="s">
        <v>61</v>
      </c>
      <c r="C19" s="85">
        <f>SUM(D19:I19)</f>
        <v>12</v>
      </c>
      <c r="D19" s="85"/>
      <c r="E19" s="85">
        <v>12</v>
      </c>
      <c r="F19" s="85"/>
      <c r="G19" s="85"/>
      <c r="H19" s="85"/>
      <c r="I19" s="85"/>
      <c r="J19" s="85">
        <f>SUM(K19:P19)</f>
        <v>0</v>
      </c>
      <c r="K19" s="85"/>
      <c r="L19" s="85"/>
      <c r="M19" s="85"/>
      <c r="N19" s="85"/>
      <c r="O19" s="85"/>
      <c r="P19" s="85"/>
      <c r="Q19" s="85">
        <f>SUM(R19:W19)</f>
        <v>12</v>
      </c>
      <c r="R19" s="85">
        <f>D19</f>
        <v>0</v>
      </c>
      <c r="S19" s="85">
        <f t="shared" ref="S19:W19" si="9">E19</f>
        <v>12</v>
      </c>
      <c r="T19" s="85">
        <f t="shared" si="9"/>
        <v>0</v>
      </c>
      <c r="U19" s="85">
        <f t="shared" si="9"/>
        <v>0</v>
      </c>
      <c r="V19" s="85">
        <f t="shared" si="9"/>
        <v>0</v>
      </c>
      <c r="W19" s="85">
        <f t="shared" si="9"/>
        <v>0</v>
      </c>
      <c r="X19" s="47"/>
    </row>
    <row r="20" spans="1:24" s="38" customFormat="1" ht="40.15" customHeight="1">
      <c r="A20" s="39" t="s">
        <v>3</v>
      </c>
      <c r="B20" s="50" t="s">
        <v>21</v>
      </c>
      <c r="C20" s="83">
        <f>C21+C22</f>
        <v>299</v>
      </c>
      <c r="D20" s="83">
        <f t="shared" ref="D20:W20" si="10">D21+D22</f>
        <v>129</v>
      </c>
      <c r="E20" s="83">
        <f t="shared" si="10"/>
        <v>142</v>
      </c>
      <c r="F20" s="83">
        <f t="shared" si="10"/>
        <v>0</v>
      </c>
      <c r="G20" s="83">
        <f t="shared" si="10"/>
        <v>15</v>
      </c>
      <c r="H20" s="83">
        <f t="shared" si="10"/>
        <v>13</v>
      </c>
      <c r="I20" s="83">
        <f t="shared" si="10"/>
        <v>0</v>
      </c>
      <c r="J20" s="83">
        <f t="shared" si="10"/>
        <v>0</v>
      </c>
      <c r="K20" s="83">
        <f t="shared" si="10"/>
        <v>0</v>
      </c>
      <c r="L20" s="83">
        <f t="shared" si="10"/>
        <v>0</v>
      </c>
      <c r="M20" s="83">
        <f t="shared" si="10"/>
        <v>0</v>
      </c>
      <c r="N20" s="83">
        <f t="shared" si="10"/>
        <v>0</v>
      </c>
      <c r="O20" s="83">
        <f t="shared" si="10"/>
        <v>0</v>
      </c>
      <c r="P20" s="83">
        <f t="shared" si="10"/>
        <v>0</v>
      </c>
      <c r="Q20" s="83">
        <f t="shared" si="10"/>
        <v>299</v>
      </c>
      <c r="R20" s="83">
        <f t="shared" si="10"/>
        <v>129</v>
      </c>
      <c r="S20" s="83">
        <f t="shared" si="10"/>
        <v>142</v>
      </c>
      <c r="T20" s="83">
        <f t="shared" si="10"/>
        <v>0</v>
      </c>
      <c r="U20" s="83">
        <f t="shared" si="10"/>
        <v>15</v>
      </c>
      <c r="V20" s="83">
        <f t="shared" si="10"/>
        <v>13</v>
      </c>
      <c r="W20" s="83">
        <f t="shared" si="10"/>
        <v>0</v>
      </c>
      <c r="X20" s="47"/>
    </row>
    <row r="21" spans="1:24" s="38" customFormat="1" ht="40.15" customHeight="1">
      <c r="A21" s="39" t="s">
        <v>0</v>
      </c>
      <c r="B21" s="51" t="s">
        <v>58</v>
      </c>
      <c r="C21" s="83">
        <v>0</v>
      </c>
      <c r="D21" s="83">
        <v>0</v>
      </c>
      <c r="E21" s="83">
        <v>0</v>
      </c>
      <c r="F21" s="83">
        <v>0</v>
      </c>
      <c r="G21" s="83">
        <v>0</v>
      </c>
      <c r="H21" s="83">
        <v>0</v>
      </c>
      <c r="I21" s="83">
        <v>0</v>
      </c>
      <c r="J21" s="83">
        <v>0</v>
      </c>
      <c r="K21" s="83">
        <v>0</v>
      </c>
      <c r="L21" s="83">
        <v>0</v>
      </c>
      <c r="M21" s="83">
        <v>0</v>
      </c>
      <c r="N21" s="83">
        <v>0</v>
      </c>
      <c r="O21" s="83">
        <v>0</v>
      </c>
      <c r="P21" s="83">
        <v>0</v>
      </c>
      <c r="Q21" s="83">
        <v>0</v>
      </c>
      <c r="R21" s="83">
        <v>0</v>
      </c>
      <c r="S21" s="83">
        <v>0</v>
      </c>
      <c r="T21" s="83">
        <v>0</v>
      </c>
      <c r="U21" s="83">
        <v>0</v>
      </c>
      <c r="V21" s="83">
        <v>0</v>
      </c>
      <c r="W21" s="83">
        <v>0</v>
      </c>
      <c r="X21" s="47"/>
    </row>
    <row r="22" spans="1:24" s="38" customFormat="1" ht="55.9" customHeight="1">
      <c r="A22" s="39" t="s">
        <v>1</v>
      </c>
      <c r="B22" s="51" t="s">
        <v>59</v>
      </c>
      <c r="C22" s="83">
        <f>C23</f>
        <v>299</v>
      </c>
      <c r="D22" s="83">
        <f t="shared" ref="D22:W22" si="11">D23</f>
        <v>129</v>
      </c>
      <c r="E22" s="83">
        <f t="shared" si="11"/>
        <v>142</v>
      </c>
      <c r="F22" s="83">
        <f t="shared" si="11"/>
        <v>0</v>
      </c>
      <c r="G22" s="83">
        <f t="shared" si="11"/>
        <v>15</v>
      </c>
      <c r="H22" s="83">
        <f t="shared" si="11"/>
        <v>13</v>
      </c>
      <c r="I22" s="83">
        <f t="shared" si="11"/>
        <v>0</v>
      </c>
      <c r="J22" s="83">
        <f t="shared" si="11"/>
        <v>0</v>
      </c>
      <c r="K22" s="83">
        <f t="shared" si="11"/>
        <v>0</v>
      </c>
      <c r="L22" s="83">
        <f t="shared" si="11"/>
        <v>0</v>
      </c>
      <c r="M22" s="83">
        <f t="shared" si="11"/>
        <v>0</v>
      </c>
      <c r="N22" s="83">
        <f t="shared" si="11"/>
        <v>0</v>
      </c>
      <c r="O22" s="83">
        <f t="shared" si="11"/>
        <v>0</v>
      </c>
      <c r="P22" s="83">
        <f t="shared" si="11"/>
        <v>0</v>
      </c>
      <c r="Q22" s="83">
        <f t="shared" si="11"/>
        <v>299</v>
      </c>
      <c r="R22" s="83">
        <f t="shared" si="11"/>
        <v>129</v>
      </c>
      <c r="S22" s="83">
        <f t="shared" si="11"/>
        <v>142</v>
      </c>
      <c r="T22" s="83">
        <f t="shared" si="11"/>
        <v>0</v>
      </c>
      <c r="U22" s="83">
        <f t="shared" si="11"/>
        <v>15</v>
      </c>
      <c r="V22" s="83">
        <f t="shared" si="11"/>
        <v>13</v>
      </c>
      <c r="W22" s="83">
        <f t="shared" si="11"/>
        <v>0</v>
      </c>
      <c r="X22" s="47"/>
    </row>
    <row r="23" spans="1:24" s="86" customFormat="1" ht="40.15" customHeight="1">
      <c r="A23" s="84"/>
      <c r="B23" s="79" t="s">
        <v>61</v>
      </c>
      <c r="C23" s="85">
        <f>SUM(D23:I23)</f>
        <v>299</v>
      </c>
      <c r="D23" s="85">
        <v>129</v>
      </c>
      <c r="E23" s="85">
        <v>142</v>
      </c>
      <c r="F23" s="85"/>
      <c r="G23" s="85">
        <v>15</v>
      </c>
      <c r="H23" s="85">
        <v>13</v>
      </c>
      <c r="I23" s="85"/>
      <c r="J23" s="85">
        <f>SUM(K23:P23)</f>
        <v>0</v>
      </c>
      <c r="K23" s="85">
        <v>0</v>
      </c>
      <c r="L23" s="85">
        <v>0</v>
      </c>
      <c r="M23" s="85">
        <v>0</v>
      </c>
      <c r="N23" s="85">
        <v>0</v>
      </c>
      <c r="O23" s="85">
        <v>0</v>
      </c>
      <c r="P23" s="85">
        <v>0</v>
      </c>
      <c r="Q23" s="85">
        <f>C23-J23</f>
        <v>299</v>
      </c>
      <c r="R23" s="85">
        <f t="shared" ref="R23:W23" si="12">D23-K23</f>
        <v>129</v>
      </c>
      <c r="S23" s="85">
        <f t="shared" si="12"/>
        <v>142</v>
      </c>
      <c r="T23" s="85">
        <f t="shared" si="12"/>
        <v>0</v>
      </c>
      <c r="U23" s="85">
        <f t="shared" si="12"/>
        <v>15</v>
      </c>
      <c r="V23" s="85">
        <f t="shared" si="12"/>
        <v>13</v>
      </c>
      <c r="W23" s="85">
        <f t="shared" si="12"/>
        <v>0</v>
      </c>
      <c r="X23" s="47"/>
    </row>
    <row r="24" spans="1:24" s="38" customFormat="1" ht="40.15" customHeight="1">
      <c r="A24" s="39" t="s">
        <v>4</v>
      </c>
      <c r="B24" s="80" t="s">
        <v>22</v>
      </c>
      <c r="C24" s="44">
        <f>C25</f>
        <v>71</v>
      </c>
      <c r="D24" s="44">
        <f t="shared" ref="D24:W24" si="13">D25</f>
        <v>64</v>
      </c>
      <c r="E24" s="44">
        <f t="shared" si="13"/>
        <v>0</v>
      </c>
      <c r="F24" s="44">
        <f t="shared" si="13"/>
        <v>0</v>
      </c>
      <c r="G24" s="44">
        <f t="shared" si="13"/>
        <v>0</v>
      </c>
      <c r="H24" s="44">
        <f t="shared" si="13"/>
        <v>7</v>
      </c>
      <c r="I24" s="44">
        <f t="shared" si="13"/>
        <v>0</v>
      </c>
      <c r="J24" s="44">
        <f t="shared" si="13"/>
        <v>64</v>
      </c>
      <c r="K24" s="44">
        <f t="shared" si="13"/>
        <v>64</v>
      </c>
      <c r="L24" s="44">
        <f t="shared" si="13"/>
        <v>0</v>
      </c>
      <c r="M24" s="44">
        <f t="shared" si="13"/>
        <v>0</v>
      </c>
      <c r="N24" s="44">
        <f t="shared" si="13"/>
        <v>0</v>
      </c>
      <c r="O24" s="44">
        <f t="shared" si="13"/>
        <v>0</v>
      </c>
      <c r="P24" s="44">
        <f t="shared" si="13"/>
        <v>0</v>
      </c>
      <c r="Q24" s="44">
        <f t="shared" si="13"/>
        <v>7</v>
      </c>
      <c r="R24" s="44">
        <f t="shared" si="13"/>
        <v>0</v>
      </c>
      <c r="S24" s="44">
        <f t="shared" si="13"/>
        <v>0</v>
      </c>
      <c r="T24" s="44">
        <f t="shared" si="13"/>
        <v>0</v>
      </c>
      <c r="U24" s="44">
        <f t="shared" si="13"/>
        <v>0</v>
      </c>
      <c r="V24" s="44">
        <f t="shared" si="13"/>
        <v>7</v>
      </c>
      <c r="W24" s="44">
        <f t="shared" si="13"/>
        <v>0</v>
      </c>
      <c r="X24" s="47"/>
    </row>
    <row r="25" spans="1:24" s="86" customFormat="1" ht="46.9" customHeight="1">
      <c r="A25" s="84"/>
      <c r="B25" s="51" t="s">
        <v>68</v>
      </c>
      <c r="C25" s="85">
        <f>C26</f>
        <v>71</v>
      </c>
      <c r="D25" s="85">
        <f t="shared" ref="D25:W25" si="14">D26</f>
        <v>64</v>
      </c>
      <c r="E25" s="85">
        <f t="shared" si="14"/>
        <v>0</v>
      </c>
      <c r="F25" s="85">
        <f t="shared" si="14"/>
        <v>0</v>
      </c>
      <c r="G25" s="85">
        <f t="shared" si="14"/>
        <v>0</v>
      </c>
      <c r="H25" s="85">
        <f t="shared" si="14"/>
        <v>7</v>
      </c>
      <c r="I25" s="85">
        <f t="shared" si="14"/>
        <v>0</v>
      </c>
      <c r="J25" s="85">
        <f t="shared" si="14"/>
        <v>64</v>
      </c>
      <c r="K25" s="85">
        <f t="shared" si="14"/>
        <v>64</v>
      </c>
      <c r="L25" s="85">
        <f t="shared" si="14"/>
        <v>0</v>
      </c>
      <c r="M25" s="85">
        <f t="shared" si="14"/>
        <v>0</v>
      </c>
      <c r="N25" s="85">
        <f t="shared" si="14"/>
        <v>0</v>
      </c>
      <c r="O25" s="85">
        <f t="shared" si="14"/>
        <v>0</v>
      </c>
      <c r="P25" s="85">
        <f t="shared" si="14"/>
        <v>0</v>
      </c>
      <c r="Q25" s="85">
        <f t="shared" si="14"/>
        <v>7</v>
      </c>
      <c r="R25" s="85">
        <f t="shared" si="14"/>
        <v>0</v>
      </c>
      <c r="S25" s="85">
        <f t="shared" si="14"/>
        <v>0</v>
      </c>
      <c r="T25" s="85">
        <f t="shared" si="14"/>
        <v>0</v>
      </c>
      <c r="U25" s="85">
        <f t="shared" si="14"/>
        <v>0</v>
      </c>
      <c r="V25" s="85">
        <f t="shared" si="14"/>
        <v>7</v>
      </c>
      <c r="W25" s="85">
        <f t="shared" si="14"/>
        <v>0</v>
      </c>
      <c r="X25" s="47"/>
    </row>
    <row r="26" spans="1:24" s="86" customFormat="1" ht="40.15" customHeight="1">
      <c r="A26" s="84"/>
      <c r="B26" s="79" t="s">
        <v>49</v>
      </c>
      <c r="C26" s="85">
        <f>SUM(D26:I26)</f>
        <v>71</v>
      </c>
      <c r="D26" s="85">
        <v>64</v>
      </c>
      <c r="E26" s="85"/>
      <c r="F26" s="85">
        <v>0</v>
      </c>
      <c r="G26" s="85"/>
      <c r="H26" s="85">
        <v>7</v>
      </c>
      <c r="I26" s="85"/>
      <c r="J26" s="85">
        <f>SUM(K26:P26)</f>
        <v>64</v>
      </c>
      <c r="K26" s="85">
        <v>64</v>
      </c>
      <c r="L26" s="85"/>
      <c r="M26" s="85">
        <v>0</v>
      </c>
      <c r="N26" s="85"/>
      <c r="O26" s="85"/>
      <c r="P26" s="85"/>
      <c r="Q26" s="85">
        <f>SUM(R26:W26)</f>
        <v>7</v>
      </c>
      <c r="R26" s="85">
        <f>D26-K26</f>
        <v>0</v>
      </c>
      <c r="S26" s="85"/>
      <c r="T26" s="85">
        <f>F26-M26</f>
        <v>0</v>
      </c>
      <c r="U26" s="85"/>
      <c r="V26" s="85">
        <v>7</v>
      </c>
      <c r="W26" s="85"/>
      <c r="X26" s="40" t="s">
        <v>92</v>
      </c>
    </row>
    <row r="27" spans="1:24" s="38" customFormat="1" ht="40.15" customHeight="1">
      <c r="A27" s="39" t="s">
        <v>5</v>
      </c>
      <c r="B27" s="50" t="s">
        <v>60</v>
      </c>
      <c r="C27" s="83">
        <f>C28</f>
        <v>63.005200000000002</v>
      </c>
      <c r="D27" s="83">
        <f t="shared" ref="D27:W27" si="15">D28</f>
        <v>57</v>
      </c>
      <c r="E27" s="83">
        <f t="shared" si="15"/>
        <v>5.1999999999999998E-3</v>
      </c>
      <c r="F27" s="83">
        <f t="shared" si="15"/>
        <v>0</v>
      </c>
      <c r="G27" s="83">
        <f t="shared" si="15"/>
        <v>0</v>
      </c>
      <c r="H27" s="83">
        <f t="shared" si="15"/>
        <v>6</v>
      </c>
      <c r="I27" s="83">
        <f t="shared" si="15"/>
        <v>0</v>
      </c>
      <c r="J27" s="83">
        <f t="shared" si="15"/>
        <v>10.1</v>
      </c>
      <c r="K27" s="83">
        <f t="shared" si="15"/>
        <v>10.1</v>
      </c>
      <c r="L27" s="83">
        <f t="shared" si="15"/>
        <v>0</v>
      </c>
      <c r="M27" s="83">
        <f t="shared" si="15"/>
        <v>0</v>
      </c>
      <c r="N27" s="83">
        <f t="shared" si="15"/>
        <v>0</v>
      </c>
      <c r="O27" s="83">
        <f t="shared" si="15"/>
        <v>0</v>
      </c>
      <c r="P27" s="83">
        <f t="shared" si="15"/>
        <v>0</v>
      </c>
      <c r="Q27" s="83">
        <f t="shared" si="15"/>
        <v>52.905200000000001</v>
      </c>
      <c r="R27" s="83">
        <f t="shared" si="15"/>
        <v>46.9</v>
      </c>
      <c r="S27" s="83">
        <f t="shared" si="15"/>
        <v>5.1999999999999998E-3</v>
      </c>
      <c r="T27" s="83">
        <f t="shared" si="15"/>
        <v>0</v>
      </c>
      <c r="U27" s="83">
        <f t="shared" si="15"/>
        <v>0</v>
      </c>
      <c r="V27" s="83">
        <f t="shared" si="15"/>
        <v>6</v>
      </c>
      <c r="W27" s="83">
        <f t="shared" si="15"/>
        <v>0</v>
      </c>
      <c r="X27" s="47"/>
    </row>
    <row r="28" spans="1:24" s="86" customFormat="1" ht="40.15" customHeight="1">
      <c r="A28" s="84"/>
      <c r="B28" s="79" t="s">
        <v>49</v>
      </c>
      <c r="C28" s="85">
        <f>SUM(D28:I28)</f>
        <v>63.005200000000002</v>
      </c>
      <c r="D28" s="85">
        <v>57</v>
      </c>
      <c r="E28" s="85">
        <v>5.1999999999999998E-3</v>
      </c>
      <c r="F28" s="85"/>
      <c r="G28" s="85"/>
      <c r="H28" s="85">
        <v>6</v>
      </c>
      <c r="I28" s="85"/>
      <c r="J28" s="85">
        <f>SUM(K28:P28)</f>
        <v>10.1</v>
      </c>
      <c r="K28" s="85">
        <v>10.1</v>
      </c>
      <c r="L28" s="85"/>
      <c r="M28" s="85"/>
      <c r="N28" s="85"/>
      <c r="O28" s="85"/>
      <c r="P28" s="85"/>
      <c r="Q28" s="85">
        <f>SUM(R28:W28)</f>
        <v>52.905200000000001</v>
      </c>
      <c r="R28" s="85">
        <f>D28-K28</f>
        <v>46.9</v>
      </c>
      <c r="S28" s="85">
        <f t="shared" ref="S28:W28" si="16">E28-L28</f>
        <v>5.1999999999999998E-3</v>
      </c>
      <c r="T28" s="85">
        <f t="shared" si="16"/>
        <v>0</v>
      </c>
      <c r="U28" s="85">
        <f t="shared" si="16"/>
        <v>0</v>
      </c>
      <c r="V28" s="85">
        <f t="shared" si="16"/>
        <v>6</v>
      </c>
      <c r="W28" s="85">
        <f t="shared" si="16"/>
        <v>0</v>
      </c>
      <c r="X28" s="47"/>
    </row>
    <row r="29" spans="1:24" s="87" customFormat="1" ht="40.15" customHeight="1">
      <c r="A29" s="39" t="s">
        <v>64</v>
      </c>
      <c r="B29" s="78" t="s">
        <v>63</v>
      </c>
      <c r="C29" s="83">
        <f>C30+C32+C37+C42+C47</f>
        <v>1274.9246000000001</v>
      </c>
      <c r="D29" s="83">
        <f t="shared" ref="D29:W29" si="17">D30+D32+D37+D42+D47</f>
        <v>878</v>
      </c>
      <c r="E29" s="83">
        <f t="shared" si="17"/>
        <v>273.7</v>
      </c>
      <c r="F29" s="83">
        <f t="shared" si="17"/>
        <v>0</v>
      </c>
      <c r="G29" s="83">
        <f t="shared" si="17"/>
        <v>36.143000000000001</v>
      </c>
      <c r="H29" s="83">
        <f t="shared" si="17"/>
        <v>82</v>
      </c>
      <c r="I29" s="83">
        <f t="shared" si="17"/>
        <v>5.0815999999999999</v>
      </c>
      <c r="J29" s="83">
        <f t="shared" si="17"/>
        <v>2.33</v>
      </c>
      <c r="K29" s="83">
        <f t="shared" si="17"/>
        <v>0</v>
      </c>
      <c r="L29" s="83">
        <f t="shared" si="17"/>
        <v>2.33</v>
      </c>
      <c r="M29" s="83">
        <f t="shared" si="17"/>
        <v>0</v>
      </c>
      <c r="N29" s="83">
        <f t="shared" si="17"/>
        <v>0</v>
      </c>
      <c r="O29" s="83">
        <f t="shared" si="17"/>
        <v>0</v>
      </c>
      <c r="P29" s="83">
        <f t="shared" si="17"/>
        <v>0</v>
      </c>
      <c r="Q29" s="83">
        <f t="shared" si="17"/>
        <v>1272.5945999999999</v>
      </c>
      <c r="R29" s="83">
        <f t="shared" si="17"/>
        <v>878</v>
      </c>
      <c r="S29" s="83">
        <f t="shared" si="17"/>
        <v>271.37</v>
      </c>
      <c r="T29" s="83">
        <f t="shared" si="17"/>
        <v>0</v>
      </c>
      <c r="U29" s="83">
        <f t="shared" si="17"/>
        <v>36.143000000000001</v>
      </c>
      <c r="V29" s="83">
        <f t="shared" si="17"/>
        <v>82</v>
      </c>
      <c r="W29" s="83">
        <f t="shared" si="17"/>
        <v>5.0815999999999999</v>
      </c>
      <c r="X29" s="90"/>
    </row>
    <row r="30" spans="1:24" ht="42.75" customHeight="1">
      <c r="A30" s="53" t="s">
        <v>2</v>
      </c>
      <c r="B30" s="50" t="s">
        <v>39</v>
      </c>
      <c r="C30" s="60">
        <f>C31</f>
        <v>835.08159999999998</v>
      </c>
      <c r="D30" s="60">
        <f t="shared" ref="D30:I30" si="18">D31</f>
        <v>506</v>
      </c>
      <c r="E30" s="60">
        <f t="shared" si="18"/>
        <v>251</v>
      </c>
      <c r="F30" s="60">
        <f t="shared" si="18"/>
        <v>0</v>
      </c>
      <c r="G30" s="60">
        <f t="shared" si="18"/>
        <v>26</v>
      </c>
      <c r="H30" s="60">
        <f t="shared" si="18"/>
        <v>52</v>
      </c>
      <c r="I30" s="60">
        <f t="shared" si="18"/>
        <v>8.1600000000000006E-2</v>
      </c>
      <c r="J30" s="60">
        <f t="shared" ref="J30:U30" si="19">J31</f>
        <v>0</v>
      </c>
      <c r="K30" s="60">
        <f t="shared" si="19"/>
        <v>0</v>
      </c>
      <c r="L30" s="60">
        <f t="shared" si="19"/>
        <v>0</v>
      </c>
      <c r="M30" s="60">
        <f t="shared" si="19"/>
        <v>0</v>
      </c>
      <c r="N30" s="60">
        <f t="shared" si="19"/>
        <v>0</v>
      </c>
      <c r="O30" s="60"/>
      <c r="P30" s="60"/>
      <c r="Q30" s="60">
        <f>Q31</f>
        <v>835.08159999999998</v>
      </c>
      <c r="R30" s="60">
        <f t="shared" si="19"/>
        <v>506</v>
      </c>
      <c r="S30" s="60">
        <f t="shared" si="19"/>
        <v>251</v>
      </c>
      <c r="T30" s="60">
        <f t="shared" si="19"/>
        <v>0</v>
      </c>
      <c r="U30" s="60">
        <f t="shared" si="19"/>
        <v>26</v>
      </c>
      <c r="V30" s="60">
        <f t="shared" ref="V30" si="20">V31</f>
        <v>52</v>
      </c>
      <c r="W30" s="60">
        <f t="shared" ref="W30" si="21">W31</f>
        <v>8.1600000000000006E-2</v>
      </c>
      <c r="X30" s="63"/>
    </row>
    <row r="31" spans="1:24" ht="23.25" customHeight="1">
      <c r="A31" s="53"/>
      <c r="B31" s="50" t="s">
        <v>61</v>
      </c>
      <c r="C31" s="60">
        <f>SUM(D31:I31)</f>
        <v>835.08159999999998</v>
      </c>
      <c r="D31" s="60">
        <v>506</v>
      </c>
      <c r="E31" s="60">
        <v>251</v>
      </c>
      <c r="F31" s="60"/>
      <c r="G31" s="60">
        <v>26</v>
      </c>
      <c r="H31" s="60">
        <v>52</v>
      </c>
      <c r="I31" s="60">
        <v>8.1600000000000006E-2</v>
      </c>
      <c r="J31" s="60"/>
      <c r="K31" s="60"/>
      <c r="L31" s="60"/>
      <c r="M31" s="60"/>
      <c r="N31" s="60"/>
      <c r="O31" s="60"/>
      <c r="P31" s="60"/>
      <c r="Q31" s="60">
        <f>SUM(R31:W31)</f>
        <v>835.08159999999998</v>
      </c>
      <c r="R31" s="60">
        <f t="shared" ref="R31:U34" si="22">D31-K31</f>
        <v>506</v>
      </c>
      <c r="S31" s="60">
        <f t="shared" si="22"/>
        <v>251</v>
      </c>
      <c r="T31" s="60">
        <f t="shared" si="22"/>
        <v>0</v>
      </c>
      <c r="U31" s="60">
        <f t="shared" si="22"/>
        <v>26</v>
      </c>
      <c r="V31" s="60">
        <f t="shared" ref="V31:W34" si="23">H31-O31</f>
        <v>52</v>
      </c>
      <c r="W31" s="60">
        <f t="shared" si="23"/>
        <v>8.1600000000000006E-2</v>
      </c>
      <c r="X31" s="63"/>
    </row>
    <row r="32" spans="1:24" ht="23.25" customHeight="1">
      <c r="A32" s="53" t="s">
        <v>3</v>
      </c>
      <c r="B32" s="69" t="s">
        <v>21</v>
      </c>
      <c r="C32" s="60">
        <f>SUM(D32:I32)</f>
        <v>346.7</v>
      </c>
      <c r="D32" s="60">
        <f>D33+D35</f>
        <v>279</v>
      </c>
      <c r="E32" s="60">
        <f>E33+E35</f>
        <v>22.7</v>
      </c>
      <c r="F32" s="60">
        <f t="shared" ref="F32:N32" si="24">F33+F35</f>
        <v>0</v>
      </c>
      <c r="G32" s="60">
        <f>G33+G35</f>
        <v>10</v>
      </c>
      <c r="H32" s="60">
        <f>H33+H35</f>
        <v>30</v>
      </c>
      <c r="I32" s="60">
        <f t="shared" ref="I32" si="25">I33+I35</f>
        <v>5</v>
      </c>
      <c r="J32" s="60">
        <f>J33+J35</f>
        <v>2.33</v>
      </c>
      <c r="K32" s="60">
        <f t="shared" si="24"/>
        <v>0</v>
      </c>
      <c r="L32" s="88">
        <f>L33+L35</f>
        <v>2.33</v>
      </c>
      <c r="M32" s="60">
        <f t="shared" si="24"/>
        <v>0</v>
      </c>
      <c r="N32" s="60">
        <f t="shared" si="24"/>
        <v>0</v>
      </c>
      <c r="O32" s="60"/>
      <c r="P32" s="60"/>
      <c r="Q32" s="60">
        <f>SUM(R32:W32)</f>
        <v>344.37</v>
      </c>
      <c r="R32" s="60">
        <f>D32-K32</f>
        <v>279</v>
      </c>
      <c r="S32" s="60">
        <f>E32-L32</f>
        <v>20.369999999999997</v>
      </c>
      <c r="T32" s="60">
        <f t="shared" si="22"/>
        <v>0</v>
      </c>
      <c r="U32" s="60">
        <f t="shared" si="22"/>
        <v>10</v>
      </c>
      <c r="V32" s="60">
        <f t="shared" si="23"/>
        <v>30</v>
      </c>
      <c r="W32" s="60">
        <f t="shared" si="23"/>
        <v>5</v>
      </c>
      <c r="X32" s="63"/>
    </row>
    <row r="33" spans="1:24" ht="34.5" customHeight="1">
      <c r="A33" s="62" t="s">
        <v>0</v>
      </c>
      <c r="B33" s="50" t="s">
        <v>40</v>
      </c>
      <c r="C33" s="60">
        <f>C34</f>
        <v>172</v>
      </c>
      <c r="D33" s="60">
        <f t="shared" ref="D33:W33" si="26">D34</f>
        <v>156</v>
      </c>
      <c r="E33" s="60">
        <f t="shared" si="26"/>
        <v>0</v>
      </c>
      <c r="F33" s="60">
        <f t="shared" si="26"/>
        <v>0</v>
      </c>
      <c r="G33" s="60">
        <f t="shared" si="26"/>
        <v>0</v>
      </c>
      <c r="H33" s="60">
        <f t="shared" si="26"/>
        <v>16</v>
      </c>
      <c r="I33" s="60">
        <f t="shared" si="26"/>
        <v>0</v>
      </c>
      <c r="J33" s="60">
        <f t="shared" si="26"/>
        <v>0</v>
      </c>
      <c r="K33" s="60">
        <f t="shared" si="26"/>
        <v>0</v>
      </c>
      <c r="L33" s="60">
        <f t="shared" si="26"/>
        <v>0</v>
      </c>
      <c r="M33" s="60">
        <f t="shared" si="26"/>
        <v>0</v>
      </c>
      <c r="N33" s="60">
        <f t="shared" si="26"/>
        <v>0</v>
      </c>
      <c r="O33" s="60">
        <f t="shared" si="26"/>
        <v>0</v>
      </c>
      <c r="P33" s="60">
        <f t="shared" si="26"/>
        <v>0</v>
      </c>
      <c r="Q33" s="60">
        <f t="shared" si="26"/>
        <v>172</v>
      </c>
      <c r="R33" s="60">
        <f t="shared" si="26"/>
        <v>156</v>
      </c>
      <c r="S33" s="60">
        <f t="shared" si="26"/>
        <v>0</v>
      </c>
      <c r="T33" s="60">
        <f t="shared" si="26"/>
        <v>0</v>
      </c>
      <c r="U33" s="60">
        <f t="shared" si="26"/>
        <v>0</v>
      </c>
      <c r="V33" s="60">
        <f t="shared" si="26"/>
        <v>16</v>
      </c>
      <c r="W33" s="60">
        <f t="shared" si="26"/>
        <v>0</v>
      </c>
      <c r="X33" s="63"/>
    </row>
    <row r="34" spans="1:24" ht="34.5" customHeight="1">
      <c r="A34" s="62"/>
      <c r="B34" s="81" t="s">
        <v>61</v>
      </c>
      <c r="C34" s="60">
        <f t="shared" ref="C34:C51" si="27">SUM(D34:I34)</f>
        <v>172</v>
      </c>
      <c r="D34" s="60">
        <v>156</v>
      </c>
      <c r="E34" s="60">
        <v>0</v>
      </c>
      <c r="F34" s="60">
        <v>0</v>
      </c>
      <c r="G34" s="60">
        <v>0</v>
      </c>
      <c r="H34" s="60">
        <v>16</v>
      </c>
      <c r="I34" s="60">
        <v>0</v>
      </c>
      <c r="J34" s="60">
        <v>0</v>
      </c>
      <c r="K34" s="60">
        <v>0</v>
      </c>
      <c r="L34" s="60">
        <v>0</v>
      </c>
      <c r="M34" s="60">
        <v>0</v>
      </c>
      <c r="N34" s="60">
        <v>0</v>
      </c>
      <c r="O34" s="60">
        <v>0</v>
      </c>
      <c r="P34" s="60">
        <v>0</v>
      </c>
      <c r="Q34" s="60">
        <f>C34-J34</f>
        <v>172</v>
      </c>
      <c r="R34" s="60">
        <f t="shared" si="22"/>
        <v>156</v>
      </c>
      <c r="S34" s="60">
        <f t="shared" si="22"/>
        <v>0</v>
      </c>
      <c r="T34" s="60">
        <f t="shared" si="22"/>
        <v>0</v>
      </c>
      <c r="U34" s="60">
        <f t="shared" si="22"/>
        <v>0</v>
      </c>
      <c r="V34" s="60">
        <f t="shared" si="23"/>
        <v>16</v>
      </c>
      <c r="W34" s="60">
        <f t="shared" si="23"/>
        <v>0</v>
      </c>
      <c r="X34" s="63"/>
    </row>
    <row r="35" spans="1:24" ht="24.75" customHeight="1">
      <c r="A35" s="62" t="s">
        <v>1</v>
      </c>
      <c r="B35" s="82" t="s">
        <v>25</v>
      </c>
      <c r="C35" s="60">
        <f t="shared" si="27"/>
        <v>174.7</v>
      </c>
      <c r="D35" s="60">
        <f t="shared" ref="D35:U35" si="28">D36</f>
        <v>123</v>
      </c>
      <c r="E35" s="60">
        <f>E36</f>
        <v>22.7</v>
      </c>
      <c r="F35" s="60">
        <f t="shared" si="28"/>
        <v>0</v>
      </c>
      <c r="G35" s="60">
        <f t="shared" si="28"/>
        <v>10</v>
      </c>
      <c r="H35" s="60">
        <f t="shared" si="28"/>
        <v>14</v>
      </c>
      <c r="I35" s="60">
        <f t="shared" si="28"/>
        <v>5</v>
      </c>
      <c r="J35" s="60">
        <f t="shared" ref="J35:J51" si="29">SUM(K35:P35)</f>
        <v>2.33</v>
      </c>
      <c r="K35" s="60">
        <f t="shared" si="28"/>
        <v>0</v>
      </c>
      <c r="L35" s="60">
        <f t="shared" si="28"/>
        <v>2.33</v>
      </c>
      <c r="M35" s="60">
        <f t="shared" si="28"/>
        <v>0</v>
      </c>
      <c r="N35" s="60">
        <f t="shared" si="28"/>
        <v>0</v>
      </c>
      <c r="O35" s="60"/>
      <c r="P35" s="60"/>
      <c r="Q35" s="60">
        <f t="shared" ref="Q35:Q51" si="30">SUM(R35:W35)</f>
        <v>172.36973</v>
      </c>
      <c r="R35" s="60">
        <f t="shared" si="28"/>
        <v>123</v>
      </c>
      <c r="S35" s="60">
        <f>S36</f>
        <v>20.369730000000001</v>
      </c>
      <c r="T35" s="60">
        <f t="shared" si="28"/>
        <v>0</v>
      </c>
      <c r="U35" s="60">
        <f t="shared" si="28"/>
        <v>10</v>
      </c>
      <c r="V35" s="60">
        <f t="shared" ref="V35" si="31">V36</f>
        <v>14</v>
      </c>
      <c r="W35" s="60">
        <f t="shared" ref="W35" si="32">W36</f>
        <v>5</v>
      </c>
      <c r="X35" s="63"/>
    </row>
    <row r="36" spans="1:24" ht="26.25" customHeight="1">
      <c r="A36" s="62"/>
      <c r="B36" s="68" t="s">
        <v>85</v>
      </c>
      <c r="C36" s="60">
        <f t="shared" si="27"/>
        <v>174.7</v>
      </c>
      <c r="D36" s="60">
        <v>123</v>
      </c>
      <c r="E36" s="60">
        <v>22.7</v>
      </c>
      <c r="F36" s="60"/>
      <c r="G36" s="60">
        <v>10</v>
      </c>
      <c r="H36" s="60">
        <v>14</v>
      </c>
      <c r="I36" s="60">
        <v>5</v>
      </c>
      <c r="J36" s="60">
        <f t="shared" si="29"/>
        <v>2.33</v>
      </c>
      <c r="K36" s="60"/>
      <c r="L36" s="60">
        <v>2.33</v>
      </c>
      <c r="M36" s="60"/>
      <c r="N36" s="60"/>
      <c r="O36" s="60"/>
      <c r="P36" s="60"/>
      <c r="Q36" s="60">
        <f t="shared" si="30"/>
        <v>172.36973</v>
      </c>
      <c r="R36" s="60">
        <f>D36-K36</f>
        <v>123</v>
      </c>
      <c r="S36" s="60">
        <v>20.369730000000001</v>
      </c>
      <c r="T36" s="60">
        <f t="shared" ref="T36:T44" si="33">F36-M36</f>
        <v>0</v>
      </c>
      <c r="U36" s="60">
        <f t="shared" ref="U36:U44" si="34">G36-N36</f>
        <v>10</v>
      </c>
      <c r="V36" s="60">
        <f t="shared" ref="V36:W44" si="35">H36-O36</f>
        <v>14</v>
      </c>
      <c r="W36" s="60">
        <f t="shared" si="35"/>
        <v>5</v>
      </c>
      <c r="X36" s="63"/>
    </row>
    <row r="37" spans="1:24" ht="26.25" customHeight="1">
      <c r="A37" s="62" t="s">
        <v>4</v>
      </c>
      <c r="B37" s="69" t="s">
        <v>22</v>
      </c>
      <c r="C37" s="60">
        <f t="shared" si="27"/>
        <v>0</v>
      </c>
      <c r="D37" s="60">
        <f t="shared" ref="D37:N37" si="36">D38+D40</f>
        <v>0</v>
      </c>
      <c r="E37" s="60">
        <f t="shared" si="36"/>
        <v>0</v>
      </c>
      <c r="F37" s="60">
        <f t="shared" si="36"/>
        <v>0</v>
      </c>
      <c r="G37" s="60">
        <f t="shared" si="36"/>
        <v>0</v>
      </c>
      <c r="H37" s="60"/>
      <c r="I37" s="60"/>
      <c r="J37" s="60">
        <f t="shared" si="29"/>
        <v>0</v>
      </c>
      <c r="K37" s="60">
        <f t="shared" si="36"/>
        <v>0</v>
      </c>
      <c r="L37" s="60">
        <f t="shared" si="36"/>
        <v>0</v>
      </c>
      <c r="M37" s="60">
        <f t="shared" si="36"/>
        <v>0</v>
      </c>
      <c r="N37" s="60">
        <f t="shared" si="36"/>
        <v>0</v>
      </c>
      <c r="O37" s="60"/>
      <c r="P37" s="60"/>
      <c r="Q37" s="60">
        <f t="shared" si="30"/>
        <v>0</v>
      </c>
      <c r="R37" s="60">
        <f t="shared" ref="R37:R44" si="37">D37-K37</f>
        <v>0</v>
      </c>
      <c r="S37" s="60">
        <f t="shared" ref="S37:S44" si="38">E37-L37</f>
        <v>0</v>
      </c>
      <c r="T37" s="60">
        <f t="shared" si="33"/>
        <v>0</v>
      </c>
      <c r="U37" s="60">
        <f t="shared" si="34"/>
        <v>0</v>
      </c>
      <c r="V37" s="60">
        <f t="shared" si="35"/>
        <v>0</v>
      </c>
      <c r="W37" s="60">
        <f t="shared" si="35"/>
        <v>0</v>
      </c>
      <c r="X37" s="63"/>
    </row>
    <row r="38" spans="1:24" ht="42" customHeight="1">
      <c r="A38" s="62" t="s">
        <v>26</v>
      </c>
      <c r="B38" s="50" t="s">
        <v>27</v>
      </c>
      <c r="C38" s="60">
        <f t="shared" si="27"/>
        <v>0</v>
      </c>
      <c r="D38" s="60">
        <f t="shared" ref="D38:N38" si="39">D39</f>
        <v>0</v>
      </c>
      <c r="E38" s="60">
        <f t="shared" si="39"/>
        <v>0</v>
      </c>
      <c r="F38" s="60">
        <f t="shared" si="39"/>
        <v>0</v>
      </c>
      <c r="G38" s="60">
        <f t="shared" si="39"/>
        <v>0</v>
      </c>
      <c r="H38" s="60"/>
      <c r="I38" s="60"/>
      <c r="J38" s="60">
        <f t="shared" si="29"/>
        <v>0</v>
      </c>
      <c r="K38" s="60">
        <f t="shared" si="39"/>
        <v>0</v>
      </c>
      <c r="L38" s="60">
        <f t="shared" si="39"/>
        <v>0</v>
      </c>
      <c r="M38" s="60">
        <f t="shared" si="39"/>
        <v>0</v>
      </c>
      <c r="N38" s="60">
        <f t="shared" si="39"/>
        <v>0</v>
      </c>
      <c r="O38" s="60"/>
      <c r="P38" s="60"/>
      <c r="Q38" s="60">
        <f t="shared" si="30"/>
        <v>0</v>
      </c>
      <c r="R38" s="60">
        <f t="shared" si="37"/>
        <v>0</v>
      </c>
      <c r="S38" s="60">
        <f t="shared" si="38"/>
        <v>0</v>
      </c>
      <c r="T38" s="60">
        <f t="shared" si="33"/>
        <v>0</v>
      </c>
      <c r="U38" s="60">
        <f t="shared" si="34"/>
        <v>0</v>
      </c>
      <c r="V38" s="60">
        <f t="shared" si="35"/>
        <v>0</v>
      </c>
      <c r="W38" s="60">
        <f t="shared" si="35"/>
        <v>0</v>
      </c>
      <c r="X38" s="63"/>
    </row>
    <row r="39" spans="1:24" ht="24.75" customHeight="1">
      <c r="A39" s="62"/>
      <c r="B39" s="68" t="s">
        <v>85</v>
      </c>
      <c r="C39" s="60">
        <f t="shared" si="27"/>
        <v>0</v>
      </c>
      <c r="D39" s="60"/>
      <c r="E39" s="60"/>
      <c r="F39" s="60"/>
      <c r="G39" s="60"/>
      <c r="H39" s="60"/>
      <c r="I39" s="60"/>
      <c r="J39" s="60">
        <f t="shared" si="29"/>
        <v>0</v>
      </c>
      <c r="K39" s="60">
        <v>0</v>
      </c>
      <c r="L39" s="60">
        <v>0</v>
      </c>
      <c r="M39" s="60">
        <v>0</v>
      </c>
      <c r="N39" s="60">
        <v>0</v>
      </c>
      <c r="O39" s="60"/>
      <c r="P39" s="60"/>
      <c r="Q39" s="60">
        <f t="shared" si="30"/>
        <v>0</v>
      </c>
      <c r="R39" s="60">
        <f t="shared" si="37"/>
        <v>0</v>
      </c>
      <c r="S39" s="60">
        <f t="shared" si="38"/>
        <v>0</v>
      </c>
      <c r="T39" s="60">
        <f t="shared" si="33"/>
        <v>0</v>
      </c>
      <c r="U39" s="60">
        <f t="shared" si="34"/>
        <v>0</v>
      </c>
      <c r="V39" s="60">
        <f t="shared" si="35"/>
        <v>0</v>
      </c>
      <c r="W39" s="60">
        <f t="shared" si="35"/>
        <v>0</v>
      </c>
      <c r="X39" s="63"/>
    </row>
    <row r="40" spans="1:24" ht="25.5" customHeight="1">
      <c r="A40" s="62" t="s">
        <v>28</v>
      </c>
      <c r="B40" s="69" t="s">
        <v>29</v>
      </c>
      <c r="C40" s="60">
        <f t="shared" si="27"/>
        <v>0</v>
      </c>
      <c r="D40" s="60">
        <f t="shared" ref="D40:N40" si="40">D41</f>
        <v>0</v>
      </c>
      <c r="E40" s="60">
        <f t="shared" si="40"/>
        <v>0</v>
      </c>
      <c r="F40" s="60">
        <f t="shared" si="40"/>
        <v>0</v>
      </c>
      <c r="G40" s="60">
        <f t="shared" si="40"/>
        <v>0</v>
      </c>
      <c r="H40" s="60"/>
      <c r="I40" s="60"/>
      <c r="J40" s="60">
        <f t="shared" si="29"/>
        <v>0</v>
      </c>
      <c r="K40" s="60">
        <f t="shared" si="40"/>
        <v>0</v>
      </c>
      <c r="L40" s="60">
        <f t="shared" si="40"/>
        <v>0</v>
      </c>
      <c r="M40" s="60">
        <f t="shared" si="40"/>
        <v>0</v>
      </c>
      <c r="N40" s="60">
        <f t="shared" si="40"/>
        <v>0</v>
      </c>
      <c r="O40" s="60"/>
      <c r="P40" s="60"/>
      <c r="Q40" s="60">
        <f t="shared" si="30"/>
        <v>0</v>
      </c>
      <c r="R40" s="60">
        <f t="shared" si="37"/>
        <v>0</v>
      </c>
      <c r="S40" s="60">
        <f t="shared" si="38"/>
        <v>0</v>
      </c>
      <c r="T40" s="60">
        <f t="shared" si="33"/>
        <v>0</v>
      </c>
      <c r="U40" s="60">
        <f t="shared" si="34"/>
        <v>0</v>
      </c>
      <c r="V40" s="60">
        <f t="shared" si="35"/>
        <v>0</v>
      </c>
      <c r="W40" s="60">
        <f t="shared" si="35"/>
        <v>0</v>
      </c>
      <c r="X40" s="63"/>
    </row>
    <row r="41" spans="1:24" ht="27.75" customHeight="1">
      <c r="A41" s="62"/>
      <c r="B41" s="68" t="s">
        <v>85</v>
      </c>
      <c r="C41" s="60">
        <f t="shared" si="27"/>
        <v>0</v>
      </c>
      <c r="D41" s="60"/>
      <c r="E41" s="60"/>
      <c r="F41" s="60"/>
      <c r="G41" s="60"/>
      <c r="H41" s="60"/>
      <c r="I41" s="60"/>
      <c r="J41" s="60">
        <f t="shared" si="29"/>
        <v>0</v>
      </c>
      <c r="K41" s="60">
        <v>0</v>
      </c>
      <c r="L41" s="60">
        <v>0</v>
      </c>
      <c r="M41" s="60">
        <v>0</v>
      </c>
      <c r="N41" s="60">
        <v>0</v>
      </c>
      <c r="O41" s="60"/>
      <c r="P41" s="60"/>
      <c r="Q41" s="60">
        <f t="shared" si="30"/>
        <v>0</v>
      </c>
      <c r="R41" s="60">
        <f t="shared" si="37"/>
        <v>0</v>
      </c>
      <c r="S41" s="60">
        <f t="shared" si="38"/>
        <v>0</v>
      </c>
      <c r="T41" s="60">
        <f t="shared" si="33"/>
        <v>0</v>
      </c>
      <c r="U41" s="60">
        <f t="shared" si="34"/>
        <v>0</v>
      </c>
      <c r="V41" s="60">
        <f t="shared" si="35"/>
        <v>0</v>
      </c>
      <c r="W41" s="60">
        <f t="shared" si="35"/>
        <v>0</v>
      </c>
      <c r="X41" s="63"/>
    </row>
    <row r="42" spans="1:24" ht="21" customHeight="1">
      <c r="A42" s="62" t="s">
        <v>5</v>
      </c>
      <c r="B42" s="69" t="s">
        <v>30</v>
      </c>
      <c r="C42" s="60">
        <f>SUM(D42:I42)</f>
        <v>15</v>
      </c>
      <c r="D42" s="60">
        <f t="shared" ref="D42:N42" si="41">D43+D45</f>
        <v>15</v>
      </c>
      <c r="E42" s="60">
        <f t="shared" si="41"/>
        <v>0</v>
      </c>
      <c r="F42" s="60">
        <f t="shared" si="41"/>
        <v>0</v>
      </c>
      <c r="G42" s="60">
        <f t="shared" si="41"/>
        <v>0</v>
      </c>
      <c r="H42" s="60">
        <f t="shared" si="41"/>
        <v>0</v>
      </c>
      <c r="I42" s="60">
        <f t="shared" si="41"/>
        <v>0</v>
      </c>
      <c r="J42" s="60">
        <f t="shared" si="29"/>
        <v>0</v>
      </c>
      <c r="K42" s="60">
        <f t="shared" si="41"/>
        <v>0</v>
      </c>
      <c r="L42" s="60">
        <f t="shared" si="41"/>
        <v>0</v>
      </c>
      <c r="M42" s="60">
        <f t="shared" si="41"/>
        <v>0</v>
      </c>
      <c r="N42" s="60">
        <f t="shared" si="41"/>
        <v>0</v>
      </c>
      <c r="O42" s="60"/>
      <c r="P42" s="60"/>
      <c r="Q42" s="60">
        <f t="shared" si="30"/>
        <v>15</v>
      </c>
      <c r="R42" s="60">
        <f t="shared" si="37"/>
        <v>15</v>
      </c>
      <c r="S42" s="60">
        <f t="shared" si="38"/>
        <v>0</v>
      </c>
      <c r="T42" s="60">
        <f t="shared" si="33"/>
        <v>0</v>
      </c>
      <c r="U42" s="60">
        <f t="shared" si="34"/>
        <v>0</v>
      </c>
      <c r="V42" s="60">
        <f t="shared" si="35"/>
        <v>0</v>
      </c>
      <c r="W42" s="60">
        <f t="shared" si="35"/>
        <v>0</v>
      </c>
      <c r="X42" s="63"/>
    </row>
    <row r="43" spans="1:24" ht="24" customHeight="1">
      <c r="A43" s="62" t="s">
        <v>23</v>
      </c>
      <c r="B43" s="69" t="s">
        <v>31</v>
      </c>
      <c r="C43" s="60">
        <f t="shared" si="27"/>
        <v>0</v>
      </c>
      <c r="D43" s="60">
        <v>0</v>
      </c>
      <c r="E43" s="60"/>
      <c r="F43" s="60">
        <v>0</v>
      </c>
      <c r="G43" s="60"/>
      <c r="H43" s="60"/>
      <c r="I43" s="60"/>
      <c r="J43" s="60">
        <f t="shared" si="29"/>
        <v>0</v>
      </c>
      <c r="K43" s="60">
        <v>0</v>
      </c>
      <c r="L43" s="60">
        <v>0</v>
      </c>
      <c r="M43" s="60">
        <v>0</v>
      </c>
      <c r="N43" s="60">
        <v>0</v>
      </c>
      <c r="O43" s="60"/>
      <c r="P43" s="60"/>
      <c r="Q43" s="60">
        <f t="shared" si="30"/>
        <v>0</v>
      </c>
      <c r="R43" s="60">
        <f t="shared" si="37"/>
        <v>0</v>
      </c>
      <c r="S43" s="60">
        <f t="shared" si="38"/>
        <v>0</v>
      </c>
      <c r="T43" s="60">
        <f t="shared" si="33"/>
        <v>0</v>
      </c>
      <c r="U43" s="60">
        <f t="shared" si="34"/>
        <v>0</v>
      </c>
      <c r="V43" s="60">
        <f t="shared" si="35"/>
        <v>0</v>
      </c>
      <c r="W43" s="60">
        <f t="shared" si="35"/>
        <v>0</v>
      </c>
      <c r="X43" s="63"/>
    </row>
    <row r="44" spans="1:24" ht="21.75" customHeight="1">
      <c r="A44" s="62"/>
      <c r="B44" s="68" t="s">
        <v>85</v>
      </c>
      <c r="C44" s="60">
        <f t="shared" si="27"/>
        <v>0</v>
      </c>
      <c r="D44" s="60">
        <v>0</v>
      </c>
      <c r="E44" s="60"/>
      <c r="F44" s="60">
        <v>0</v>
      </c>
      <c r="G44" s="60"/>
      <c r="H44" s="60"/>
      <c r="I44" s="60"/>
      <c r="J44" s="60">
        <f t="shared" si="29"/>
        <v>0</v>
      </c>
      <c r="K44" s="60">
        <v>0</v>
      </c>
      <c r="L44" s="60">
        <v>0</v>
      </c>
      <c r="M44" s="60">
        <v>0</v>
      </c>
      <c r="N44" s="60">
        <v>0</v>
      </c>
      <c r="O44" s="60"/>
      <c r="P44" s="60"/>
      <c r="Q44" s="60">
        <f t="shared" si="30"/>
        <v>0</v>
      </c>
      <c r="R44" s="60">
        <f t="shared" si="37"/>
        <v>0</v>
      </c>
      <c r="S44" s="60">
        <f t="shared" si="38"/>
        <v>0</v>
      </c>
      <c r="T44" s="60">
        <f t="shared" si="33"/>
        <v>0</v>
      </c>
      <c r="U44" s="60">
        <f t="shared" si="34"/>
        <v>0</v>
      </c>
      <c r="V44" s="60">
        <f t="shared" si="35"/>
        <v>0</v>
      </c>
      <c r="W44" s="60">
        <f t="shared" si="35"/>
        <v>0</v>
      </c>
      <c r="X44" s="63"/>
    </row>
    <row r="45" spans="1:24" ht="38.450000000000003" customHeight="1">
      <c r="A45" s="62" t="s">
        <v>24</v>
      </c>
      <c r="B45" s="50" t="s">
        <v>32</v>
      </c>
      <c r="C45" s="60">
        <f t="shared" si="27"/>
        <v>15</v>
      </c>
      <c r="D45" s="60">
        <f t="shared" ref="D45:U45" si="42">D46</f>
        <v>15</v>
      </c>
      <c r="E45" s="60">
        <f t="shared" si="42"/>
        <v>0</v>
      </c>
      <c r="F45" s="60">
        <f t="shared" si="42"/>
        <v>0</v>
      </c>
      <c r="G45" s="60">
        <f t="shared" si="42"/>
        <v>0</v>
      </c>
      <c r="H45" s="60">
        <f t="shared" ref="H45" si="43">H46</f>
        <v>0</v>
      </c>
      <c r="I45" s="60">
        <f t="shared" ref="I45" si="44">I46</f>
        <v>0</v>
      </c>
      <c r="J45" s="60">
        <f t="shared" si="29"/>
        <v>0</v>
      </c>
      <c r="K45" s="60">
        <f t="shared" si="42"/>
        <v>0</v>
      </c>
      <c r="L45" s="60">
        <f t="shared" si="42"/>
        <v>0</v>
      </c>
      <c r="M45" s="60">
        <f t="shared" si="42"/>
        <v>0</v>
      </c>
      <c r="N45" s="60">
        <f t="shared" si="42"/>
        <v>0</v>
      </c>
      <c r="O45" s="60"/>
      <c r="P45" s="60"/>
      <c r="Q45" s="60">
        <f t="shared" si="30"/>
        <v>15</v>
      </c>
      <c r="R45" s="60">
        <f t="shared" si="42"/>
        <v>15</v>
      </c>
      <c r="S45" s="60">
        <f t="shared" si="42"/>
        <v>0</v>
      </c>
      <c r="T45" s="60">
        <f t="shared" si="42"/>
        <v>0</v>
      </c>
      <c r="U45" s="60">
        <f t="shared" si="42"/>
        <v>0</v>
      </c>
      <c r="V45" s="60">
        <f t="shared" ref="V45" si="45">V46</f>
        <v>0</v>
      </c>
      <c r="W45" s="60">
        <f t="shared" ref="W45" si="46">W46</f>
        <v>0</v>
      </c>
      <c r="X45" s="63"/>
    </row>
    <row r="46" spans="1:24" ht="30" customHeight="1">
      <c r="A46" s="62"/>
      <c r="B46" s="68" t="s">
        <v>85</v>
      </c>
      <c r="C46" s="60">
        <f>SUM(D46:I46)</f>
        <v>15</v>
      </c>
      <c r="D46" s="60">
        <v>15</v>
      </c>
      <c r="E46" s="60">
        <v>0</v>
      </c>
      <c r="F46" s="60"/>
      <c r="G46" s="60"/>
      <c r="H46" s="60"/>
      <c r="I46" s="60">
        <v>0</v>
      </c>
      <c r="J46" s="60">
        <f t="shared" si="29"/>
        <v>0</v>
      </c>
      <c r="K46" s="60">
        <v>0</v>
      </c>
      <c r="L46" s="60">
        <v>0</v>
      </c>
      <c r="M46" s="60">
        <v>0</v>
      </c>
      <c r="N46" s="60">
        <v>0</v>
      </c>
      <c r="O46" s="60"/>
      <c r="P46" s="60"/>
      <c r="Q46" s="60">
        <f t="shared" si="30"/>
        <v>15</v>
      </c>
      <c r="R46" s="60">
        <f t="shared" ref="R46:U47" si="47">D46-K46</f>
        <v>15</v>
      </c>
      <c r="S46" s="60">
        <f t="shared" si="47"/>
        <v>0</v>
      </c>
      <c r="T46" s="60">
        <f t="shared" si="47"/>
        <v>0</v>
      </c>
      <c r="U46" s="60">
        <f t="shared" si="47"/>
        <v>0</v>
      </c>
      <c r="V46" s="60">
        <f t="shared" ref="V46:W47" si="48">H46-O46</f>
        <v>0</v>
      </c>
      <c r="W46" s="60">
        <f t="shared" si="48"/>
        <v>0</v>
      </c>
      <c r="X46" s="63"/>
    </row>
    <row r="47" spans="1:24" ht="27.75" customHeight="1">
      <c r="A47" s="62" t="s">
        <v>6</v>
      </c>
      <c r="B47" s="69" t="s">
        <v>33</v>
      </c>
      <c r="C47" s="60">
        <f t="shared" si="27"/>
        <v>78.143000000000001</v>
      </c>
      <c r="D47" s="60">
        <f t="shared" ref="D47:N47" si="49">D48+D50</f>
        <v>78</v>
      </c>
      <c r="E47" s="60">
        <f t="shared" si="49"/>
        <v>0</v>
      </c>
      <c r="F47" s="60">
        <f t="shared" si="49"/>
        <v>0</v>
      </c>
      <c r="G47" s="60">
        <f t="shared" si="49"/>
        <v>0.14299999999999999</v>
      </c>
      <c r="H47" s="60">
        <f t="shared" si="49"/>
        <v>0</v>
      </c>
      <c r="I47" s="60">
        <f t="shared" si="49"/>
        <v>0</v>
      </c>
      <c r="J47" s="60">
        <f t="shared" si="29"/>
        <v>0</v>
      </c>
      <c r="K47" s="60">
        <f t="shared" si="49"/>
        <v>0</v>
      </c>
      <c r="L47" s="60">
        <f t="shared" si="49"/>
        <v>0</v>
      </c>
      <c r="M47" s="60">
        <f t="shared" si="49"/>
        <v>0</v>
      </c>
      <c r="N47" s="60">
        <f t="shared" si="49"/>
        <v>0</v>
      </c>
      <c r="O47" s="60"/>
      <c r="P47" s="60"/>
      <c r="Q47" s="60">
        <f>SUM(R47:W47)</f>
        <v>78.143000000000001</v>
      </c>
      <c r="R47" s="60">
        <f t="shared" si="47"/>
        <v>78</v>
      </c>
      <c r="S47" s="60">
        <f t="shared" si="47"/>
        <v>0</v>
      </c>
      <c r="T47" s="60">
        <f t="shared" si="47"/>
        <v>0</v>
      </c>
      <c r="U47" s="60">
        <f t="shared" si="47"/>
        <v>0.14299999999999999</v>
      </c>
      <c r="V47" s="60">
        <f t="shared" si="48"/>
        <v>0</v>
      </c>
      <c r="W47" s="60">
        <f t="shared" si="48"/>
        <v>0</v>
      </c>
      <c r="X47" s="63"/>
    </row>
    <row r="48" spans="1:24" ht="44.25" customHeight="1">
      <c r="A48" s="62" t="s">
        <v>41</v>
      </c>
      <c r="B48" s="50" t="s">
        <v>34</v>
      </c>
      <c r="C48" s="60">
        <f t="shared" si="27"/>
        <v>54.143000000000001</v>
      </c>
      <c r="D48" s="60">
        <f t="shared" ref="D48:U48" si="50">D49</f>
        <v>54</v>
      </c>
      <c r="E48" s="60">
        <f t="shared" si="50"/>
        <v>0</v>
      </c>
      <c r="F48" s="60">
        <f t="shared" si="50"/>
        <v>0</v>
      </c>
      <c r="G48" s="60">
        <f t="shared" si="50"/>
        <v>0.14299999999999999</v>
      </c>
      <c r="H48" s="60">
        <f t="shared" ref="H48" si="51">H49</f>
        <v>0</v>
      </c>
      <c r="I48" s="60">
        <f t="shared" ref="I48" si="52">I49</f>
        <v>0</v>
      </c>
      <c r="J48" s="60">
        <f t="shared" si="29"/>
        <v>0</v>
      </c>
      <c r="K48" s="60">
        <f t="shared" si="50"/>
        <v>0</v>
      </c>
      <c r="L48" s="60">
        <f t="shared" si="50"/>
        <v>0</v>
      </c>
      <c r="M48" s="60">
        <f t="shared" si="50"/>
        <v>0</v>
      </c>
      <c r="N48" s="60">
        <f t="shared" si="50"/>
        <v>0</v>
      </c>
      <c r="O48" s="60"/>
      <c r="P48" s="60"/>
      <c r="Q48" s="60">
        <f t="shared" si="30"/>
        <v>54.143000000000001</v>
      </c>
      <c r="R48" s="60">
        <f t="shared" si="50"/>
        <v>54</v>
      </c>
      <c r="S48" s="60">
        <f t="shared" si="50"/>
        <v>0</v>
      </c>
      <c r="T48" s="60">
        <f t="shared" si="50"/>
        <v>0</v>
      </c>
      <c r="U48" s="60">
        <f t="shared" si="50"/>
        <v>0.14299999999999999</v>
      </c>
      <c r="V48" s="60">
        <f t="shared" ref="V48" si="53">V49</f>
        <v>0</v>
      </c>
      <c r="W48" s="60">
        <f t="shared" ref="W48" si="54">W49</f>
        <v>0</v>
      </c>
      <c r="X48" s="63"/>
    </row>
    <row r="49" spans="1:24" ht="30" customHeight="1">
      <c r="A49" s="62"/>
      <c r="B49" s="81" t="s">
        <v>61</v>
      </c>
      <c r="C49" s="60">
        <f>SUM(D49:I49)</f>
        <v>54.143000000000001</v>
      </c>
      <c r="D49" s="60">
        <v>54</v>
      </c>
      <c r="E49" s="60">
        <v>0</v>
      </c>
      <c r="F49" s="60"/>
      <c r="G49" s="60">
        <v>0.14299999999999999</v>
      </c>
      <c r="H49" s="60"/>
      <c r="I49" s="60">
        <v>0</v>
      </c>
      <c r="J49" s="60">
        <f t="shared" si="29"/>
        <v>0</v>
      </c>
      <c r="K49" s="60">
        <v>0</v>
      </c>
      <c r="L49" s="60">
        <v>0</v>
      </c>
      <c r="M49" s="60">
        <v>0</v>
      </c>
      <c r="N49" s="60">
        <v>0</v>
      </c>
      <c r="O49" s="60"/>
      <c r="P49" s="60"/>
      <c r="Q49" s="60">
        <f t="shared" si="30"/>
        <v>54.143000000000001</v>
      </c>
      <c r="R49" s="60">
        <f>D49-K49</f>
        <v>54</v>
      </c>
      <c r="S49" s="60">
        <f>E49-L49</f>
        <v>0</v>
      </c>
      <c r="T49" s="60">
        <f>F49-M49</f>
        <v>0</v>
      </c>
      <c r="U49" s="60">
        <f>G49-N49</f>
        <v>0.14299999999999999</v>
      </c>
      <c r="V49" s="60">
        <f t="shared" ref="V49:W49" si="55">H49-O49</f>
        <v>0</v>
      </c>
      <c r="W49" s="60">
        <f t="shared" si="55"/>
        <v>0</v>
      </c>
      <c r="X49" s="63"/>
    </row>
    <row r="50" spans="1:24" ht="31.5" customHeight="1">
      <c r="A50" s="62" t="s">
        <v>42</v>
      </c>
      <c r="B50" s="69" t="s">
        <v>35</v>
      </c>
      <c r="C50" s="60">
        <f t="shared" si="27"/>
        <v>24</v>
      </c>
      <c r="D50" s="60">
        <f>D51</f>
        <v>24</v>
      </c>
      <c r="E50" s="60">
        <f t="shared" ref="E50:U50" si="56">E51</f>
        <v>0</v>
      </c>
      <c r="F50" s="60">
        <f t="shared" si="56"/>
        <v>0</v>
      </c>
      <c r="G50" s="60">
        <f t="shared" si="56"/>
        <v>0</v>
      </c>
      <c r="H50" s="60">
        <f t="shared" ref="H50" si="57">H51</f>
        <v>0</v>
      </c>
      <c r="I50" s="60">
        <v>0</v>
      </c>
      <c r="J50" s="60">
        <f t="shared" si="29"/>
        <v>0</v>
      </c>
      <c r="K50" s="60">
        <f t="shared" si="56"/>
        <v>0</v>
      </c>
      <c r="L50" s="60">
        <f t="shared" si="56"/>
        <v>0</v>
      </c>
      <c r="M50" s="60">
        <f t="shared" si="56"/>
        <v>0</v>
      </c>
      <c r="N50" s="60">
        <f t="shared" si="56"/>
        <v>0</v>
      </c>
      <c r="O50" s="60"/>
      <c r="P50" s="60"/>
      <c r="Q50" s="60">
        <f t="shared" si="30"/>
        <v>24</v>
      </c>
      <c r="R50" s="60">
        <f t="shared" si="56"/>
        <v>24</v>
      </c>
      <c r="S50" s="60">
        <f t="shared" si="56"/>
        <v>0</v>
      </c>
      <c r="T50" s="60">
        <f t="shared" si="56"/>
        <v>0</v>
      </c>
      <c r="U50" s="60">
        <f t="shared" si="56"/>
        <v>0</v>
      </c>
      <c r="V50" s="60">
        <f t="shared" ref="V50" si="58">V51</f>
        <v>0</v>
      </c>
      <c r="W50" s="60">
        <f t="shared" ref="W50" si="59">W51</f>
        <v>0</v>
      </c>
      <c r="X50" s="63"/>
    </row>
    <row r="51" spans="1:24" ht="32.25" customHeight="1">
      <c r="A51" s="52"/>
      <c r="B51" s="81" t="s">
        <v>61</v>
      </c>
      <c r="C51" s="60">
        <f t="shared" si="27"/>
        <v>24</v>
      </c>
      <c r="D51" s="60">
        <v>24</v>
      </c>
      <c r="E51" s="60">
        <v>0</v>
      </c>
      <c r="F51" s="60">
        <v>0</v>
      </c>
      <c r="G51" s="60"/>
      <c r="H51" s="60"/>
      <c r="I51" s="60">
        <v>0</v>
      </c>
      <c r="J51" s="60">
        <f t="shared" si="29"/>
        <v>0</v>
      </c>
      <c r="K51" s="60">
        <v>0</v>
      </c>
      <c r="L51" s="60">
        <v>0</v>
      </c>
      <c r="M51" s="60">
        <v>0</v>
      </c>
      <c r="N51" s="60">
        <v>0</v>
      </c>
      <c r="O51" s="60"/>
      <c r="P51" s="60"/>
      <c r="Q51" s="60">
        <f t="shared" si="30"/>
        <v>24</v>
      </c>
      <c r="R51" s="60">
        <f>D51-K51</f>
        <v>24</v>
      </c>
      <c r="S51" s="60">
        <f>E51-L51</f>
        <v>0</v>
      </c>
      <c r="T51" s="60">
        <f>F51-M51</f>
        <v>0</v>
      </c>
      <c r="U51" s="60">
        <f>G51-N51</f>
        <v>0</v>
      </c>
      <c r="V51" s="60">
        <f t="shared" ref="V51:W51" si="60">H51-O51</f>
        <v>0</v>
      </c>
      <c r="W51" s="60">
        <f t="shared" si="60"/>
        <v>0</v>
      </c>
      <c r="X51" s="63"/>
    </row>
    <row r="52" spans="1:24">
      <c r="A52" s="89"/>
    </row>
    <row r="53" spans="1:24">
      <c r="D53" s="26"/>
    </row>
    <row r="54" spans="1:24">
      <c r="D54" s="26"/>
    </row>
  </sheetData>
  <mergeCells count="39">
    <mergeCell ref="D7:D8"/>
    <mergeCell ref="M7:M8"/>
    <mergeCell ref="J5:P5"/>
    <mergeCell ref="A1:X1"/>
    <mergeCell ref="A2:X2"/>
    <mergeCell ref="A5:A8"/>
    <mergeCell ref="B5:B8"/>
    <mergeCell ref="C5:C8"/>
    <mergeCell ref="X5:X8"/>
    <mergeCell ref="D6:E6"/>
    <mergeCell ref="H7:H8"/>
    <mergeCell ref="D5:I5"/>
    <mergeCell ref="O6:P6"/>
    <mergeCell ref="O7:O8"/>
    <mergeCell ref="P7:P8"/>
    <mergeCell ref="Q5:W5"/>
    <mergeCell ref="M6:N6"/>
    <mergeCell ref="K7:K8"/>
    <mergeCell ref="K6:L6"/>
    <mergeCell ref="E7:E8"/>
    <mergeCell ref="F7:F8"/>
    <mergeCell ref="G7:G8"/>
    <mergeCell ref="L7:L8"/>
    <mergeCell ref="A3:X3"/>
    <mergeCell ref="V7:V8"/>
    <mergeCell ref="Q6:Q8"/>
    <mergeCell ref="R6:S6"/>
    <mergeCell ref="T6:U6"/>
    <mergeCell ref="V6:W6"/>
    <mergeCell ref="W7:W8"/>
    <mergeCell ref="R7:R8"/>
    <mergeCell ref="S7:S8"/>
    <mergeCell ref="T7:T8"/>
    <mergeCell ref="U7:U8"/>
    <mergeCell ref="N7:N8"/>
    <mergeCell ref="I7:I8"/>
    <mergeCell ref="F6:G6"/>
    <mergeCell ref="H6:I6"/>
    <mergeCell ref="J6:J8"/>
  </mergeCells>
  <pageMargins left="0.41" right="0.3" top="0.4" bottom="0.27" header="0.3" footer="0.2"/>
  <pageSetup paperSize="9" scale="47"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 TỔNG HỢP</vt:lpstr>
      <vt:lpstr>PL01-CT NTM</vt:lpstr>
      <vt:lpstr>PL02-DTTS</vt:lpstr>
      <vt:lpstr>PL03-GNBV</vt:lpstr>
      <vt:lpstr>PL04-Phân bổ lại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2025-11-05T04:21:31Z</dcterms:modified>
</cp:coreProperties>
</file>